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twilliams\Downloads\"/>
    </mc:Choice>
  </mc:AlternateContent>
  <xr:revisionPtr revIDLastSave="0" documentId="13_ncr:1_{5E73321C-7F30-41DC-A1E9-C7F73A673DC1}" xr6:coauthVersionLast="47" xr6:coauthVersionMax="47" xr10:uidLastSave="{00000000-0000-0000-0000-000000000000}"/>
  <bookViews>
    <workbookView xWindow="25080" yWindow="-120" windowWidth="29040" windowHeight="15720" firstSheet="11" activeTab="17" xr2:uid="{00000000-000D-0000-FFFF-FFFF00000000}"/>
  </bookViews>
  <sheets>
    <sheet name="Overall Budget" sheetId="1" r:id="rId1"/>
    <sheet name="ADMIN" sheetId="2" r:id="rId2"/>
    <sheet name="CEO" sheetId="3" r:id="rId3"/>
    <sheet name="POLICE" sheetId="4" r:id="rId4"/>
    <sheet name="ACO" sheetId="5" r:id="rId5"/>
    <sheet name="FIRE" sheetId="7" r:id="rId6"/>
    <sheet name="EMS" sheetId="8" r:id="rId7"/>
    <sheet name="PUBLIC WORKS" sheetId="10" r:id="rId8"/>
    <sheet name="TRANSFER" sheetId="11" r:id="rId9"/>
    <sheet name="INSURANCES" sheetId="14" r:id="rId10"/>
    <sheet name="BOARD &amp; COMMITTEES" sheetId="15" r:id="rId11"/>
    <sheet name="PROFESSIONAL SERVICES" sheetId="16" r:id="rId12"/>
    <sheet name="STORMWATER" sheetId="17" r:id="rId13"/>
    <sheet name="DISPATCH &amp; E911" sheetId="6" r:id="rId14"/>
    <sheet name="UTILITIES" sheetId="19" r:id="rId15"/>
    <sheet name="ORGANIZATIONS" sheetId="20" r:id="rId16"/>
    <sheet name="NON PROFIT" sheetId="22" r:id="rId17"/>
    <sheet name="GENERAL ASSISTANCE" sheetId="29" r:id="rId18"/>
  </sheets>
  <definedNames>
    <definedName name="_xlnm.Print_Area" localSheetId="2">CEO!$A$1:$J$53</definedName>
    <definedName name="_xlnm.Print_Area" localSheetId="6">EMS!$A$1:$J$38</definedName>
    <definedName name="_xlnm.Print_Area" localSheetId="5">FIRE!$A$1:$J$91</definedName>
    <definedName name="_xlnm.Print_Area" localSheetId="3">POLICE!$A$1:$J$101</definedName>
    <definedName name="_xlnm.Print_Area" localSheetId="8">TRANSFER!$A$1:$J$115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 r="H21" i="22"/>
  <c r="G21" i="22"/>
  <c r="F21" i="22"/>
  <c r="E21" i="22"/>
  <c r="D21" i="22"/>
  <c r="D20" i="20"/>
  <c r="D17" i="19"/>
  <c r="H11" i="6"/>
  <c r="G11" i="6"/>
  <c r="F11" i="6"/>
  <c r="E11" i="6"/>
  <c r="D11" i="6"/>
  <c r="D20" i="17"/>
  <c r="D15" i="16"/>
  <c r="D23" i="15"/>
  <c r="H21" i="14"/>
  <c r="D21" i="14"/>
  <c r="D60" i="11"/>
  <c r="H71" i="10"/>
  <c r="D71" i="10"/>
  <c r="D18" i="8"/>
  <c r="H66" i="7"/>
  <c r="G66" i="7"/>
  <c r="F66" i="7"/>
  <c r="E66" i="7"/>
  <c r="G11" i="5"/>
  <c r="H11" i="5"/>
  <c r="D61" i="4"/>
  <c r="D46" i="3"/>
  <c r="H60" i="2"/>
  <c r="D60" i="2"/>
  <c r="G46" i="3"/>
  <c r="J59" i="2"/>
  <c r="J26" i="2"/>
  <c r="I6" i="5"/>
  <c r="I6" i="7"/>
  <c r="I22" i="15"/>
  <c r="J22" i="15" s="1"/>
  <c r="E23" i="15"/>
  <c r="H23" i="15"/>
  <c r="I15" i="15"/>
  <c r="J15" i="15" s="1"/>
  <c r="I13" i="15"/>
  <c r="J13" i="15" s="1"/>
  <c r="I11" i="15"/>
  <c r="J11" i="15" s="1"/>
  <c r="I10" i="15"/>
  <c r="J10" i="15" s="1"/>
  <c r="I8" i="15"/>
  <c r="J8" i="15" s="1"/>
  <c r="I7" i="15"/>
  <c r="J7" i="15" s="1"/>
  <c r="I6" i="15"/>
  <c r="J6" i="15" s="1"/>
  <c r="I17" i="15"/>
  <c r="J17" i="15" s="1"/>
  <c r="I58" i="4"/>
  <c r="J58" i="4" s="1"/>
  <c r="I57" i="4"/>
  <c r="J57" i="4" s="1"/>
  <c r="I60" i="4"/>
  <c r="J60" i="4" s="1"/>
  <c r="I43" i="7"/>
  <c r="J43" i="7" s="1"/>
  <c r="I60" i="7"/>
  <c r="J60" i="7" s="1"/>
  <c r="I63" i="7"/>
  <c r="J63" i="7" s="1"/>
  <c r="I41" i="2"/>
  <c r="J41" i="2" s="1"/>
  <c r="I41" i="4"/>
  <c r="J41" i="4" s="1"/>
  <c r="I17" i="20"/>
  <c r="I11" i="17"/>
  <c r="I42" i="4"/>
  <c r="J42" i="4" s="1"/>
  <c r="I40" i="4"/>
  <c r="J40" i="4" s="1"/>
  <c r="I39" i="4"/>
  <c r="J39" i="4" s="1"/>
  <c r="I38" i="4"/>
  <c r="J38" i="4" s="1"/>
  <c r="I37" i="4"/>
  <c r="J37" i="4" s="1"/>
  <c r="I42" i="2"/>
  <c r="I40" i="2"/>
  <c r="J40" i="2" s="1"/>
  <c r="I39" i="2"/>
  <c r="J39" i="2" s="1"/>
  <c r="I38" i="2"/>
  <c r="J38" i="2" s="1"/>
  <c r="I37" i="2"/>
  <c r="J37" i="2" s="1"/>
  <c r="I31" i="2"/>
  <c r="J31" i="2" s="1"/>
  <c r="I30" i="2"/>
  <c r="J30" i="2" s="1"/>
  <c r="I29" i="2"/>
  <c r="J29" i="2" s="1"/>
  <c r="I27" i="2"/>
  <c r="I26" i="2"/>
  <c r="I25" i="2"/>
  <c r="J25" i="2" s="1"/>
  <c r="I24" i="2"/>
  <c r="J24" i="2" s="1"/>
  <c r="I23" i="2"/>
  <c r="J23" i="2" s="1"/>
  <c r="I22" i="2"/>
  <c r="J22" i="2" s="1"/>
  <c r="I21" i="2"/>
  <c r="J21" i="2" s="1"/>
  <c r="I19" i="2"/>
  <c r="J19" i="2" s="1"/>
  <c r="I18" i="2"/>
  <c r="J18" i="2" s="1"/>
  <c r="I17" i="2"/>
  <c r="J17" i="2" s="1"/>
  <c r="I15" i="2"/>
  <c r="J15" i="2" s="1"/>
  <c r="I14" i="2"/>
  <c r="I12" i="2"/>
  <c r="I11" i="2"/>
  <c r="J11" i="2" s="1"/>
  <c r="I10" i="2"/>
  <c r="J10" i="2" s="1"/>
  <c r="I39" i="3"/>
  <c r="J39" i="3" s="1"/>
  <c r="I38" i="3"/>
  <c r="J38" i="3" s="1"/>
  <c r="I37" i="3"/>
  <c r="I36" i="3"/>
  <c r="J36" i="3" s="1"/>
  <c r="I35" i="3"/>
  <c r="J35" i="3" s="1"/>
  <c r="I44" i="7"/>
  <c r="J44" i="7" s="1"/>
  <c r="I42" i="7"/>
  <c r="J42" i="7" s="1"/>
  <c r="I41" i="7"/>
  <c r="J41" i="7" s="1"/>
  <c r="I40" i="7"/>
  <c r="J40" i="7" s="1"/>
  <c r="I39" i="7"/>
  <c r="J39" i="7" s="1"/>
  <c r="I32" i="4"/>
  <c r="J32" i="4" s="1"/>
  <c r="I31" i="4"/>
  <c r="J31" i="4" s="1"/>
  <c r="I30" i="4"/>
  <c r="J30" i="4" s="1"/>
  <c r="I28" i="4"/>
  <c r="J28" i="4" s="1"/>
  <c r="I27" i="4"/>
  <c r="J27" i="4" s="1"/>
  <c r="I26" i="4"/>
  <c r="J26" i="4" s="1"/>
  <c r="I25" i="4"/>
  <c r="J25" i="4" s="1"/>
  <c r="I24" i="4"/>
  <c r="J24" i="4" s="1"/>
  <c r="I23" i="4"/>
  <c r="J23" i="4" s="1"/>
  <c r="I22" i="4"/>
  <c r="J22" i="4" s="1"/>
  <c r="I20" i="4"/>
  <c r="J20" i="4" s="1"/>
  <c r="I19" i="4"/>
  <c r="J19" i="4" s="1"/>
  <c r="I18" i="4"/>
  <c r="J18" i="4" s="1"/>
  <c r="I16" i="4"/>
  <c r="I15" i="4"/>
  <c r="J15" i="4" s="1"/>
  <c r="I13" i="4"/>
  <c r="J13" i="4" s="1"/>
  <c r="I12" i="4"/>
  <c r="J12" i="4" s="1"/>
  <c r="I11" i="4"/>
  <c r="J11" i="4" s="1"/>
  <c r="I9" i="10"/>
  <c r="J9" i="10" s="1"/>
  <c r="I9" i="11"/>
  <c r="J9" i="11" s="1"/>
  <c r="I33" i="7"/>
  <c r="J33" i="7" s="1"/>
  <c r="I32" i="7"/>
  <c r="J32" i="7" s="1"/>
  <c r="I31" i="7"/>
  <c r="J31" i="7" s="1"/>
  <c r="I29" i="7"/>
  <c r="J29" i="7" s="1"/>
  <c r="I28" i="7"/>
  <c r="J28" i="7" s="1"/>
  <c r="I27" i="7"/>
  <c r="J27" i="7" s="1"/>
  <c r="I26" i="7"/>
  <c r="J26" i="7" s="1"/>
  <c r="I25" i="7"/>
  <c r="J25" i="7" s="1"/>
  <c r="I24" i="7"/>
  <c r="J24" i="7" s="1"/>
  <c r="I23" i="7"/>
  <c r="J23" i="7" s="1"/>
  <c r="I21" i="7"/>
  <c r="J21" i="7" s="1"/>
  <c r="I20" i="7"/>
  <c r="J20" i="7" s="1"/>
  <c r="I19" i="7"/>
  <c r="J19" i="7" s="1"/>
  <c r="I17" i="7"/>
  <c r="J17" i="7" s="1"/>
  <c r="I16" i="7"/>
  <c r="J16" i="7" s="1"/>
  <c r="I14" i="7"/>
  <c r="J14" i="7" s="1"/>
  <c r="I13" i="7"/>
  <c r="J13" i="7" s="1"/>
  <c r="I12" i="7"/>
  <c r="J12" i="7" s="1"/>
  <c r="I18" i="3"/>
  <c r="J18" i="3" s="1"/>
  <c r="I17" i="3"/>
  <c r="J17" i="3" s="1"/>
  <c r="I16" i="3"/>
  <c r="J16" i="3" s="1"/>
  <c r="I14" i="3"/>
  <c r="I13" i="3"/>
  <c r="J13" i="3" s="1"/>
  <c r="I30" i="3"/>
  <c r="J30" i="3" s="1"/>
  <c r="I29" i="3"/>
  <c r="J29" i="3" s="1"/>
  <c r="I28" i="3"/>
  <c r="J28" i="3" s="1"/>
  <c r="I26" i="3"/>
  <c r="J26" i="3" s="1"/>
  <c r="I25" i="3"/>
  <c r="J25" i="3" s="1"/>
  <c r="I24" i="3"/>
  <c r="J24" i="3" s="1"/>
  <c r="I23" i="3"/>
  <c r="J23" i="3" s="1"/>
  <c r="I22" i="3"/>
  <c r="J22" i="3" s="1"/>
  <c r="I21" i="3"/>
  <c r="J21" i="3" s="1"/>
  <c r="I20" i="3"/>
  <c r="J20" i="3" s="1"/>
  <c r="I11" i="3"/>
  <c r="I10" i="3"/>
  <c r="H220" i="1"/>
  <c r="G220" i="1"/>
  <c r="F220" i="1"/>
  <c r="E220" i="1"/>
  <c r="D220" i="1"/>
  <c r="H219" i="1"/>
  <c r="G219" i="1"/>
  <c r="F219" i="1"/>
  <c r="E219" i="1"/>
  <c r="D219" i="1"/>
  <c r="H218" i="1"/>
  <c r="G218" i="1"/>
  <c r="F218" i="1"/>
  <c r="E218" i="1"/>
  <c r="D218" i="1"/>
  <c r="H216" i="1"/>
  <c r="G216" i="1"/>
  <c r="F216" i="1"/>
  <c r="E216" i="1"/>
  <c r="D216" i="1"/>
  <c r="H215" i="1"/>
  <c r="G215" i="1"/>
  <c r="F215" i="1"/>
  <c r="E215" i="1"/>
  <c r="D215" i="1"/>
  <c r="H214" i="1"/>
  <c r="G214" i="1"/>
  <c r="F214" i="1"/>
  <c r="E214" i="1"/>
  <c r="D214" i="1"/>
  <c r="H213" i="1"/>
  <c r="G213" i="1"/>
  <c r="F213" i="1"/>
  <c r="E213" i="1"/>
  <c r="D213" i="1"/>
  <c r="H212" i="1"/>
  <c r="G212" i="1"/>
  <c r="F212" i="1"/>
  <c r="E212" i="1"/>
  <c r="D212" i="1"/>
  <c r="H211" i="1"/>
  <c r="G211" i="1"/>
  <c r="F211" i="1"/>
  <c r="E211" i="1"/>
  <c r="D211" i="1"/>
  <c r="H210" i="1"/>
  <c r="G210" i="1"/>
  <c r="F210" i="1"/>
  <c r="E210" i="1"/>
  <c r="D210" i="1"/>
  <c r="H208" i="1"/>
  <c r="G208" i="1"/>
  <c r="F208" i="1"/>
  <c r="E208" i="1"/>
  <c r="D208" i="1"/>
  <c r="H207" i="1"/>
  <c r="G207" i="1"/>
  <c r="F207" i="1"/>
  <c r="E207" i="1"/>
  <c r="D207" i="1"/>
  <c r="H206" i="1"/>
  <c r="G206" i="1"/>
  <c r="F206" i="1"/>
  <c r="E206" i="1"/>
  <c r="D206" i="1"/>
  <c r="H204" i="1"/>
  <c r="G204" i="1"/>
  <c r="F204" i="1"/>
  <c r="E204" i="1"/>
  <c r="D204" i="1"/>
  <c r="H203" i="1"/>
  <c r="G203" i="1"/>
  <c r="F203" i="1"/>
  <c r="E203" i="1"/>
  <c r="D203" i="1"/>
  <c r="H201" i="1"/>
  <c r="G201" i="1"/>
  <c r="F201" i="1"/>
  <c r="E201" i="1"/>
  <c r="D201" i="1"/>
  <c r="H200" i="1"/>
  <c r="G200" i="1"/>
  <c r="F200" i="1"/>
  <c r="E200" i="1"/>
  <c r="D200" i="1"/>
  <c r="H199" i="1"/>
  <c r="G199" i="1"/>
  <c r="F199" i="1"/>
  <c r="E199" i="1"/>
  <c r="D199" i="1"/>
  <c r="I41" i="10"/>
  <c r="J41" i="10" s="1"/>
  <c r="I40" i="10"/>
  <c r="J40" i="10" s="1"/>
  <c r="I39" i="10"/>
  <c r="J39" i="10" s="1"/>
  <c r="I38" i="10"/>
  <c r="J38" i="10" s="1"/>
  <c r="I37" i="10"/>
  <c r="J37" i="10" s="1"/>
  <c r="I31" i="10"/>
  <c r="J31" i="10" s="1"/>
  <c r="I30" i="10"/>
  <c r="J30" i="10" s="1"/>
  <c r="I29" i="10"/>
  <c r="J29" i="10" s="1"/>
  <c r="I27" i="10"/>
  <c r="J27" i="10" s="1"/>
  <c r="I26" i="10"/>
  <c r="J26" i="10" s="1"/>
  <c r="I25" i="10"/>
  <c r="J25" i="10" s="1"/>
  <c r="I24" i="10"/>
  <c r="J24" i="10" s="1"/>
  <c r="I23" i="10"/>
  <c r="J23" i="10" s="1"/>
  <c r="I22" i="10"/>
  <c r="J22" i="10" s="1"/>
  <c r="I21" i="10"/>
  <c r="J21" i="10" s="1"/>
  <c r="I19" i="10"/>
  <c r="J19" i="10" s="1"/>
  <c r="I18" i="10"/>
  <c r="J18" i="10" s="1"/>
  <c r="I17" i="10"/>
  <c r="J17" i="10" s="1"/>
  <c r="I15" i="10"/>
  <c r="I14" i="10"/>
  <c r="J14" i="10" s="1"/>
  <c r="I12" i="10"/>
  <c r="J12" i="10" s="1"/>
  <c r="I11" i="10"/>
  <c r="J11" i="10" s="1"/>
  <c r="I10" i="10"/>
  <c r="J10" i="10" s="1"/>
  <c r="I31" i="11"/>
  <c r="J31" i="11" s="1"/>
  <c r="J220" i="1" s="1"/>
  <c r="I30" i="11"/>
  <c r="J30" i="11" s="1"/>
  <c r="J219" i="1" s="1"/>
  <c r="I29" i="11"/>
  <c r="J29" i="11" s="1"/>
  <c r="J218" i="1" s="1"/>
  <c r="I27" i="11"/>
  <c r="J27" i="11" s="1"/>
  <c r="J216" i="1" s="1"/>
  <c r="I26" i="11"/>
  <c r="J26" i="11" s="1"/>
  <c r="J215" i="1" s="1"/>
  <c r="I25" i="11"/>
  <c r="J25" i="11" s="1"/>
  <c r="J214" i="1" s="1"/>
  <c r="I24" i="11"/>
  <c r="J24" i="11" s="1"/>
  <c r="J213" i="1" s="1"/>
  <c r="I23" i="11"/>
  <c r="J23" i="11" s="1"/>
  <c r="J212" i="1" s="1"/>
  <c r="I22" i="11"/>
  <c r="J22" i="11" s="1"/>
  <c r="J211" i="1" s="1"/>
  <c r="I21" i="11"/>
  <c r="J21" i="11" s="1"/>
  <c r="J210" i="1" s="1"/>
  <c r="I19" i="11"/>
  <c r="J19" i="11" s="1"/>
  <c r="J208" i="1" s="1"/>
  <c r="I18" i="11"/>
  <c r="J18" i="11" s="1"/>
  <c r="J207" i="1" s="1"/>
  <c r="I17" i="11"/>
  <c r="J17" i="11" s="1"/>
  <c r="J206" i="1" s="1"/>
  <c r="I15" i="11"/>
  <c r="J15" i="11" s="1"/>
  <c r="J204" i="1" s="1"/>
  <c r="I14" i="11"/>
  <c r="J14" i="11" s="1"/>
  <c r="J203" i="1" s="1"/>
  <c r="I12" i="11"/>
  <c r="J12" i="11" s="1"/>
  <c r="J201" i="1" s="1"/>
  <c r="I11" i="11"/>
  <c r="J11" i="11" s="1"/>
  <c r="J200" i="1" s="1"/>
  <c r="I10" i="11"/>
  <c r="J10" i="11" s="1"/>
  <c r="J199" i="1" s="1"/>
  <c r="H233" i="1"/>
  <c r="G233" i="1"/>
  <c r="F233" i="1"/>
  <c r="E233" i="1"/>
  <c r="D233" i="1"/>
  <c r="H232" i="1"/>
  <c r="G232" i="1"/>
  <c r="F232" i="1"/>
  <c r="E232" i="1"/>
  <c r="D232" i="1"/>
  <c r="H231" i="1"/>
  <c r="G231" i="1"/>
  <c r="F231" i="1"/>
  <c r="E231" i="1"/>
  <c r="D231" i="1"/>
  <c r="H230" i="1"/>
  <c r="G230" i="1"/>
  <c r="F230" i="1"/>
  <c r="E230" i="1"/>
  <c r="D230" i="1"/>
  <c r="H229" i="1"/>
  <c r="G229" i="1"/>
  <c r="F229" i="1"/>
  <c r="E229" i="1"/>
  <c r="D229" i="1"/>
  <c r="I44" i="11"/>
  <c r="J44" i="11" s="1"/>
  <c r="J233" i="1" s="1"/>
  <c r="I43" i="11"/>
  <c r="J43" i="11" s="1"/>
  <c r="J232" i="1" s="1"/>
  <c r="I42" i="11"/>
  <c r="J42" i="11" s="1"/>
  <c r="J231" i="1" s="1"/>
  <c r="I41" i="11"/>
  <c r="J41" i="11" s="1"/>
  <c r="J230" i="1" s="1"/>
  <c r="I40" i="11"/>
  <c r="J40" i="11" s="1"/>
  <c r="J229" i="1" s="1"/>
  <c r="I7" i="3"/>
  <c r="J27" i="2" l="1"/>
  <c r="J42" i="2"/>
  <c r="J12" i="2"/>
  <c r="J14" i="2"/>
  <c r="J37" i="3"/>
  <c r="I208" i="1"/>
  <c r="I213" i="1"/>
  <c r="I200" i="1"/>
  <c r="I215" i="1"/>
  <c r="I210" i="1"/>
  <c r="I218" i="1"/>
  <c r="I212" i="1"/>
  <c r="I206" i="1"/>
  <c r="I220" i="1"/>
  <c r="I207" i="1"/>
  <c r="I203" i="1"/>
  <c r="I199" i="1"/>
  <c r="I214" i="1"/>
  <c r="I201" i="1"/>
  <c r="I216" i="1"/>
  <c r="I211" i="1"/>
  <c r="I204" i="1"/>
  <c r="I219" i="1"/>
  <c r="I230" i="1"/>
  <c r="I232" i="1"/>
  <c r="I231" i="1"/>
  <c r="I229" i="1"/>
  <c r="I233" i="1"/>
  <c r="H4" i="1"/>
  <c r="G4" i="1"/>
  <c r="H119" i="1"/>
  <c r="H92" i="1"/>
  <c r="H288" i="1"/>
  <c r="H289" i="1"/>
  <c r="F92" i="1"/>
  <c r="I68" i="7" l="1"/>
  <c r="I69" i="7"/>
  <c r="H381" i="1"/>
  <c r="J380" i="1"/>
  <c r="J378" i="1"/>
  <c r="J376" i="1"/>
  <c r="H376" i="1"/>
  <c r="G376" i="1"/>
  <c r="E376" i="1"/>
  <c r="D376" i="1"/>
  <c r="H372" i="1"/>
  <c r="H370" i="1"/>
  <c r="H368" i="1"/>
  <c r="H380" i="1"/>
  <c r="H378" i="1"/>
  <c r="H374" i="1"/>
  <c r="H60" i="1"/>
  <c r="H71" i="7" l="1"/>
  <c r="I18" i="22"/>
  <c r="I380" i="1" s="1"/>
  <c r="I16" i="22"/>
  <c r="I378" i="1" s="1"/>
  <c r="I6" i="29"/>
  <c r="J6" i="29" s="1"/>
  <c r="I14" i="22"/>
  <c r="I376" i="1" s="1"/>
  <c r="I12" i="22"/>
  <c r="I10" i="22"/>
  <c r="J10" i="22" s="1"/>
  <c r="I8" i="22"/>
  <c r="J8" i="22" s="1"/>
  <c r="I6" i="22"/>
  <c r="I19" i="20"/>
  <c r="I14" i="20"/>
  <c r="I12" i="20"/>
  <c r="J12" i="20" s="1"/>
  <c r="I10" i="20"/>
  <c r="J10" i="20" s="1"/>
  <c r="I8" i="20"/>
  <c r="J8" i="20" s="1"/>
  <c r="I6" i="20"/>
  <c r="J6" i="20" s="1"/>
  <c r="I16" i="19"/>
  <c r="J16" i="19" s="1"/>
  <c r="I14" i="19"/>
  <c r="J14" i="19" s="1"/>
  <c r="I12" i="19"/>
  <c r="J12" i="19" s="1"/>
  <c r="I11" i="19"/>
  <c r="J11" i="19" s="1"/>
  <c r="I10" i="19"/>
  <c r="J10" i="19" s="1"/>
  <c r="I9" i="19"/>
  <c r="J9" i="19" s="1"/>
  <c r="I8" i="19"/>
  <c r="J8" i="19" s="1"/>
  <c r="I7" i="19"/>
  <c r="J7" i="19" s="1"/>
  <c r="I6" i="19"/>
  <c r="J6" i="19" s="1"/>
  <c r="I19" i="17"/>
  <c r="J19" i="17" s="1"/>
  <c r="I17" i="17"/>
  <c r="I16" i="17"/>
  <c r="J16" i="17" s="1"/>
  <c r="I15" i="17"/>
  <c r="J15" i="17" s="1"/>
  <c r="I13" i="17"/>
  <c r="J13" i="17" s="1"/>
  <c r="I12" i="17"/>
  <c r="J12" i="17" s="1"/>
  <c r="I10" i="17"/>
  <c r="I9" i="17"/>
  <c r="I8" i="17"/>
  <c r="J8" i="17" s="1"/>
  <c r="I6" i="17"/>
  <c r="J6" i="17" s="1"/>
  <c r="G20" i="17"/>
  <c r="I14" i="16"/>
  <c r="J14" i="16" s="1"/>
  <c r="I13" i="16"/>
  <c r="J13" i="16" s="1"/>
  <c r="I12" i="16"/>
  <c r="J12" i="16" s="1"/>
  <c r="I11" i="16"/>
  <c r="J11" i="16" s="1"/>
  <c r="I9" i="16"/>
  <c r="J9" i="16" s="1"/>
  <c r="I8" i="16"/>
  <c r="J8" i="16" s="1"/>
  <c r="I7" i="16"/>
  <c r="J7" i="16" s="1"/>
  <c r="I6" i="16"/>
  <c r="J6" i="16" s="1"/>
  <c r="I21" i="15"/>
  <c r="J21" i="15" s="1"/>
  <c r="I20" i="15"/>
  <c r="J20" i="15" s="1"/>
  <c r="I19" i="15"/>
  <c r="I20" i="14"/>
  <c r="I19" i="14"/>
  <c r="J19" i="14" s="1"/>
  <c r="I18" i="14"/>
  <c r="J18" i="14" s="1"/>
  <c r="I17" i="14"/>
  <c r="J17" i="14" s="1"/>
  <c r="I16" i="14"/>
  <c r="J16" i="14" s="1"/>
  <c r="I15" i="14"/>
  <c r="J15" i="14" s="1"/>
  <c r="I13" i="14"/>
  <c r="J13" i="14" s="1"/>
  <c r="I12" i="14"/>
  <c r="J12" i="14" s="1"/>
  <c r="I11" i="14"/>
  <c r="J11" i="14" s="1"/>
  <c r="I10" i="14"/>
  <c r="J10" i="14" s="1"/>
  <c r="I9" i="14"/>
  <c r="J9" i="14" s="1"/>
  <c r="I8" i="14"/>
  <c r="J8" i="14" s="1"/>
  <c r="I7" i="14"/>
  <c r="J7" i="14" s="1"/>
  <c r="I6" i="14"/>
  <c r="I62" i="11"/>
  <c r="I73" i="10"/>
  <c r="J73" i="10" s="1"/>
  <c r="I59" i="11"/>
  <c r="J59" i="11" s="1"/>
  <c r="I58" i="11"/>
  <c r="J58" i="11" s="1"/>
  <c r="I56" i="11"/>
  <c r="J56" i="11" s="1"/>
  <c r="I55" i="11"/>
  <c r="J55" i="11" s="1"/>
  <c r="I53" i="11"/>
  <c r="J53" i="11" s="1"/>
  <c r="I52" i="11"/>
  <c r="J52" i="11" s="1"/>
  <c r="I51" i="11"/>
  <c r="J51" i="11" s="1"/>
  <c r="I49" i="11"/>
  <c r="J49" i="11" s="1"/>
  <c r="I48" i="11"/>
  <c r="J48" i="11" s="1"/>
  <c r="I47" i="11"/>
  <c r="J47" i="11" s="1"/>
  <c r="I46" i="11"/>
  <c r="J46" i="11" s="1"/>
  <c r="I38" i="11"/>
  <c r="J38" i="11" s="1"/>
  <c r="I37" i="11"/>
  <c r="J37" i="11" s="1"/>
  <c r="I36" i="11"/>
  <c r="J36" i="11" s="1"/>
  <c r="I35" i="11"/>
  <c r="J35" i="11" s="1"/>
  <c r="I34" i="11"/>
  <c r="J34" i="11" s="1"/>
  <c r="I33" i="11"/>
  <c r="J33" i="11" s="1"/>
  <c r="I8" i="11"/>
  <c r="J8" i="11" s="1"/>
  <c r="I7" i="11"/>
  <c r="J7" i="11" s="1"/>
  <c r="I6" i="11"/>
  <c r="J6" i="11" s="1"/>
  <c r="I70" i="10"/>
  <c r="J70" i="10" s="1"/>
  <c r="I69" i="10"/>
  <c r="J69" i="10" s="1"/>
  <c r="I68" i="10"/>
  <c r="J68" i="10" s="1"/>
  <c r="I67" i="10"/>
  <c r="J67" i="10" s="1"/>
  <c r="I66" i="10"/>
  <c r="J66" i="10" s="1"/>
  <c r="I64" i="10"/>
  <c r="J64" i="10" s="1"/>
  <c r="I63" i="10"/>
  <c r="J63" i="10" s="1"/>
  <c r="I61" i="10"/>
  <c r="I60" i="10"/>
  <c r="J60" i="10" s="1"/>
  <c r="I59" i="10"/>
  <c r="J59" i="10" s="1"/>
  <c r="I58" i="10"/>
  <c r="J58" i="10" s="1"/>
  <c r="I57" i="10"/>
  <c r="J57" i="10" s="1"/>
  <c r="I56" i="10"/>
  <c r="J56" i="10" s="1"/>
  <c r="I55" i="10"/>
  <c r="I54" i="10"/>
  <c r="I53" i="10"/>
  <c r="I52" i="10"/>
  <c r="J52" i="10" s="1"/>
  <c r="I51" i="10"/>
  <c r="J51" i="10" s="1"/>
  <c r="I50" i="10"/>
  <c r="J50" i="10" s="1"/>
  <c r="I49" i="10"/>
  <c r="J49" i="10" s="1"/>
  <c r="I47" i="10"/>
  <c r="I45" i="10"/>
  <c r="I43" i="10"/>
  <c r="J43" i="10" s="1"/>
  <c r="I35" i="10"/>
  <c r="I34" i="10"/>
  <c r="J34" i="10" s="1"/>
  <c r="I33" i="10"/>
  <c r="J33" i="10" s="1"/>
  <c r="I8" i="10"/>
  <c r="J8" i="10" s="1"/>
  <c r="I7" i="10"/>
  <c r="J7" i="10" s="1"/>
  <c r="I5" i="10"/>
  <c r="I6" i="10"/>
  <c r="J6" i="10" s="1"/>
  <c r="I17" i="8"/>
  <c r="I16" i="8"/>
  <c r="I14" i="8"/>
  <c r="I13" i="8"/>
  <c r="I12" i="8"/>
  <c r="I10" i="8"/>
  <c r="I8" i="8"/>
  <c r="I7" i="8"/>
  <c r="I6" i="8"/>
  <c r="I65" i="7"/>
  <c r="I61" i="7"/>
  <c r="I59" i="7"/>
  <c r="I57" i="7"/>
  <c r="I56" i="7"/>
  <c r="I55" i="7"/>
  <c r="I54" i="7"/>
  <c r="I53" i="7"/>
  <c r="I52" i="7"/>
  <c r="I50" i="7"/>
  <c r="I49" i="7"/>
  <c r="I48" i="7"/>
  <c r="I47" i="7"/>
  <c r="I46" i="7"/>
  <c r="I37" i="7"/>
  <c r="I36" i="7"/>
  <c r="I34" i="7"/>
  <c r="I11" i="7"/>
  <c r="I10" i="7"/>
  <c r="I9" i="7"/>
  <c r="I8" i="7"/>
  <c r="I10" i="6"/>
  <c r="J10" i="6" s="1"/>
  <c r="I9" i="6"/>
  <c r="J9" i="6" s="1"/>
  <c r="I8" i="6"/>
  <c r="I7" i="6"/>
  <c r="J7" i="6" s="1"/>
  <c r="I6" i="6"/>
  <c r="I10" i="5"/>
  <c r="I8" i="5"/>
  <c r="I7" i="5"/>
  <c r="I11" i="5" s="1"/>
  <c r="J6" i="5"/>
  <c r="I55" i="4"/>
  <c r="I54" i="4"/>
  <c r="I53" i="4"/>
  <c r="I52" i="4"/>
  <c r="I51" i="4"/>
  <c r="I49" i="4"/>
  <c r="I48" i="4"/>
  <c r="I47" i="4"/>
  <c r="I46" i="4"/>
  <c r="I45" i="4"/>
  <c r="I44" i="4"/>
  <c r="I35" i="4"/>
  <c r="I34" i="4"/>
  <c r="I10" i="4"/>
  <c r="I9" i="4"/>
  <c r="I8" i="4"/>
  <c r="I7" i="4"/>
  <c r="I6" i="4"/>
  <c r="I45" i="3"/>
  <c r="I43" i="3"/>
  <c r="I42" i="3"/>
  <c r="I41" i="3"/>
  <c r="I33" i="3"/>
  <c r="I32" i="3"/>
  <c r="I9" i="3"/>
  <c r="I8" i="3"/>
  <c r="I6" i="3"/>
  <c r="I58" i="2"/>
  <c r="J58" i="2" s="1"/>
  <c r="I56" i="2"/>
  <c r="J56" i="2" s="1"/>
  <c r="I55" i="2"/>
  <c r="J55" i="2" s="1"/>
  <c r="I53" i="2"/>
  <c r="J53" i="2" s="1"/>
  <c r="I52" i="2"/>
  <c r="I50" i="2"/>
  <c r="J50" i="2" s="1"/>
  <c r="I49" i="2"/>
  <c r="J49" i="2" s="1"/>
  <c r="I48" i="2"/>
  <c r="J48" i="2" s="1"/>
  <c r="I47" i="2"/>
  <c r="J47" i="2" s="1"/>
  <c r="I46" i="2"/>
  <c r="J46" i="2" s="1"/>
  <c r="I45" i="2"/>
  <c r="J45" i="2" s="1"/>
  <c r="I44" i="2"/>
  <c r="J44" i="2" s="1"/>
  <c r="I35" i="2"/>
  <c r="J35" i="2" s="1"/>
  <c r="I34" i="2"/>
  <c r="J34" i="2" s="1"/>
  <c r="I33" i="2"/>
  <c r="J33" i="2" s="1"/>
  <c r="I9" i="2"/>
  <c r="J9" i="2" s="1"/>
  <c r="I8" i="2"/>
  <c r="I7" i="2"/>
  <c r="I6" i="2"/>
  <c r="I5" i="2"/>
  <c r="G60" i="2"/>
  <c r="H41" i="1"/>
  <c r="F41" i="1"/>
  <c r="H173" i="1"/>
  <c r="I46" i="3" l="1"/>
  <c r="I66" i="7"/>
  <c r="J5" i="10"/>
  <c r="I71" i="10"/>
  <c r="I60" i="2"/>
  <c r="J6" i="6"/>
  <c r="I11" i="6"/>
  <c r="J6" i="22"/>
  <c r="I21" i="22"/>
  <c r="J52" i="2"/>
  <c r="J6" i="14"/>
  <c r="I21" i="14"/>
  <c r="J43" i="3"/>
  <c r="J47" i="4"/>
  <c r="J48" i="7"/>
  <c r="J6" i="4"/>
  <c r="J50" i="7"/>
  <c r="J8" i="4"/>
  <c r="J52" i="4"/>
  <c r="J9" i="7"/>
  <c r="J53" i="7"/>
  <c r="J7" i="8"/>
  <c r="J42" i="3"/>
  <c r="J65" i="7"/>
  <c r="J45" i="3"/>
  <c r="J51" i="4"/>
  <c r="J8" i="7"/>
  <c r="J6" i="8"/>
  <c r="J6" i="3"/>
  <c r="J53" i="4"/>
  <c r="J10" i="7"/>
  <c r="J54" i="7"/>
  <c r="J8" i="8"/>
  <c r="J52" i="7"/>
  <c r="J9" i="4"/>
  <c r="J8" i="3"/>
  <c r="J7" i="5"/>
  <c r="J11" i="7"/>
  <c r="J55" i="7"/>
  <c r="J49" i="7"/>
  <c r="I60" i="1"/>
  <c r="J55" i="4"/>
  <c r="J8" i="5"/>
  <c r="J34" i="7"/>
  <c r="J56" i="7"/>
  <c r="J12" i="8"/>
  <c r="J46" i="4"/>
  <c r="J5" i="2"/>
  <c r="J6" i="2"/>
  <c r="J35" i="4"/>
  <c r="J36" i="7"/>
  <c r="J57" i="7"/>
  <c r="J13" i="8"/>
  <c r="J7" i="2"/>
  <c r="J33" i="3"/>
  <c r="J44" i="4"/>
  <c r="J37" i="7"/>
  <c r="J59" i="7"/>
  <c r="J14" i="8"/>
  <c r="J17" i="8"/>
  <c r="J7" i="4"/>
  <c r="J8" i="2"/>
  <c r="J41" i="3"/>
  <c r="J45" i="4"/>
  <c r="J46" i="7"/>
  <c r="J61" i="7"/>
  <c r="J16" i="8"/>
  <c r="J47" i="7"/>
  <c r="J34" i="4"/>
  <c r="J11" i="6"/>
  <c r="J8" i="6"/>
  <c r="I41" i="1"/>
  <c r="J41" i="1" l="1"/>
  <c r="J60" i="1"/>
  <c r="F289" i="1" l="1"/>
  <c r="F288" i="1"/>
  <c r="F287" i="1"/>
  <c r="F286" i="1"/>
  <c r="F284" i="1"/>
  <c r="F146" i="1"/>
  <c r="F144" i="1"/>
  <c r="F142" i="1"/>
  <c r="F141" i="1"/>
  <c r="F140" i="1"/>
  <c r="G374" i="1"/>
  <c r="H364" i="1"/>
  <c r="G364" i="1"/>
  <c r="F364" i="1"/>
  <c r="E364" i="1"/>
  <c r="D364" i="1"/>
  <c r="G360" i="1"/>
  <c r="G358" i="1"/>
  <c r="G357" i="1"/>
  <c r="G355" i="1"/>
  <c r="G353" i="1"/>
  <c r="G351" i="1"/>
  <c r="G349" i="1"/>
  <c r="G342" i="1"/>
  <c r="G340" i="1"/>
  <c r="G338" i="1"/>
  <c r="G337" i="1"/>
  <c r="G336" i="1"/>
  <c r="G335" i="1"/>
  <c r="G334" i="1"/>
  <c r="G333" i="1"/>
  <c r="G332" i="1"/>
  <c r="G328" i="1"/>
  <c r="G327" i="1"/>
  <c r="G326" i="1"/>
  <c r="G325" i="1"/>
  <c r="G324" i="1"/>
  <c r="H320" i="1"/>
  <c r="G320" i="1"/>
  <c r="F320" i="1"/>
  <c r="D320" i="1"/>
  <c r="H318" i="1"/>
  <c r="G318" i="1"/>
  <c r="F318" i="1"/>
  <c r="E318" i="1"/>
  <c r="D318" i="1"/>
  <c r="H317" i="1"/>
  <c r="G317" i="1"/>
  <c r="D317" i="1"/>
  <c r="H316" i="1"/>
  <c r="G316" i="1"/>
  <c r="F316" i="1"/>
  <c r="E316" i="1"/>
  <c r="D316" i="1"/>
  <c r="H314" i="1"/>
  <c r="G314" i="1"/>
  <c r="F314" i="1"/>
  <c r="E314" i="1"/>
  <c r="D314" i="1"/>
  <c r="H313" i="1"/>
  <c r="G313" i="1"/>
  <c r="F313" i="1"/>
  <c r="E313" i="1"/>
  <c r="D313" i="1"/>
  <c r="H312" i="1"/>
  <c r="G312" i="1"/>
  <c r="F312" i="1"/>
  <c r="D312" i="1"/>
  <c r="H311" i="1"/>
  <c r="G311" i="1"/>
  <c r="F311" i="1"/>
  <c r="E311" i="1"/>
  <c r="D311" i="1"/>
  <c r="H310" i="1"/>
  <c r="G310" i="1"/>
  <c r="F310" i="1"/>
  <c r="D310" i="1"/>
  <c r="G308" i="1"/>
  <c r="D308" i="1"/>
  <c r="G301" i="1"/>
  <c r="G300" i="1"/>
  <c r="G299" i="1"/>
  <c r="G298" i="1"/>
  <c r="G296" i="1"/>
  <c r="G295" i="1"/>
  <c r="G294" i="1"/>
  <c r="G293" i="1"/>
  <c r="H287" i="1"/>
  <c r="H286" i="1"/>
  <c r="H284" i="1"/>
  <c r="G280" i="1"/>
  <c r="G279" i="1"/>
  <c r="G278" i="1"/>
  <c r="G277" i="1"/>
  <c r="G276" i="1"/>
  <c r="G275" i="1"/>
  <c r="G273" i="1"/>
  <c r="G272" i="1"/>
  <c r="G271" i="1"/>
  <c r="G270" i="1"/>
  <c r="G269" i="1"/>
  <c r="G268" i="1"/>
  <c r="G267" i="1"/>
  <c r="G266" i="1"/>
  <c r="F260" i="1"/>
  <c r="F259" i="1"/>
  <c r="F257" i="1"/>
  <c r="F256" i="1"/>
  <c r="H260" i="1"/>
  <c r="H259" i="1"/>
  <c r="H257" i="1"/>
  <c r="H256" i="1"/>
  <c r="G260" i="1"/>
  <c r="G259" i="1"/>
  <c r="G257" i="1"/>
  <c r="G256" i="1"/>
  <c r="G252" i="1"/>
  <c r="G248" i="1"/>
  <c r="G247" i="1"/>
  <c r="G245" i="1"/>
  <c r="G244" i="1"/>
  <c r="G242" i="1"/>
  <c r="G241" i="1"/>
  <c r="G240" i="1"/>
  <c r="G238" i="1"/>
  <c r="G237" i="1"/>
  <c r="G236" i="1"/>
  <c r="G235" i="1"/>
  <c r="G227" i="1"/>
  <c r="G226" i="1"/>
  <c r="G225" i="1"/>
  <c r="G224" i="1"/>
  <c r="G223" i="1"/>
  <c r="G222" i="1"/>
  <c r="G198" i="1"/>
  <c r="G197" i="1"/>
  <c r="G196" i="1"/>
  <c r="G189" i="1"/>
  <c r="G188" i="1"/>
  <c r="G187" i="1"/>
  <c r="G186" i="1"/>
  <c r="G185" i="1"/>
  <c r="G183" i="1"/>
  <c r="G182" i="1"/>
  <c r="G180" i="1"/>
  <c r="G179" i="1"/>
  <c r="G178" i="1"/>
  <c r="G177" i="1"/>
  <c r="G176" i="1"/>
  <c r="G175" i="1"/>
  <c r="G174" i="1"/>
  <c r="G172" i="1"/>
  <c r="G171" i="1"/>
  <c r="G170" i="1"/>
  <c r="G169" i="1"/>
  <c r="G168" i="1"/>
  <c r="G166" i="1"/>
  <c r="G165" i="1"/>
  <c r="G164" i="1"/>
  <c r="G163" i="1"/>
  <c r="G162" i="1"/>
  <c r="G160" i="1"/>
  <c r="G159" i="1"/>
  <c r="G158" i="1"/>
  <c r="G156" i="1"/>
  <c r="G155" i="1"/>
  <c r="G154" i="1"/>
  <c r="G153" i="1"/>
  <c r="G142" i="1"/>
  <c r="G136" i="1"/>
  <c r="G135" i="1"/>
  <c r="G133" i="1"/>
  <c r="G132" i="1"/>
  <c r="G131" i="1"/>
  <c r="G129" i="1"/>
  <c r="G127" i="1"/>
  <c r="G126" i="1"/>
  <c r="G125" i="1"/>
  <c r="G118" i="1"/>
  <c r="G116" i="1"/>
  <c r="G115" i="1"/>
  <c r="G113" i="1"/>
  <c r="G112" i="1"/>
  <c r="G111" i="1"/>
  <c r="G110" i="1"/>
  <c r="G109" i="1"/>
  <c r="G108" i="1"/>
  <c r="G106" i="1"/>
  <c r="G105" i="1"/>
  <c r="G104" i="1"/>
  <c r="G103" i="1"/>
  <c r="G102" i="1"/>
  <c r="G100" i="1"/>
  <c r="G99" i="1"/>
  <c r="G97" i="1"/>
  <c r="G95" i="1"/>
  <c r="G94" i="1"/>
  <c r="G93" i="1"/>
  <c r="G92" i="1"/>
  <c r="G48" i="1"/>
  <c r="G85" i="1"/>
  <c r="G83" i="1"/>
  <c r="G82" i="1"/>
  <c r="G81" i="1"/>
  <c r="G77" i="1"/>
  <c r="G76" i="1"/>
  <c r="G74" i="1"/>
  <c r="G73" i="1"/>
  <c r="G72" i="1"/>
  <c r="G71" i="1"/>
  <c r="G70" i="1"/>
  <c r="G68" i="1"/>
  <c r="G67" i="1"/>
  <c r="G66" i="1"/>
  <c r="G65" i="1"/>
  <c r="G64" i="1"/>
  <c r="G63" i="1"/>
  <c r="G61" i="1"/>
  <c r="G58" i="1"/>
  <c r="G57" i="1"/>
  <c r="G56" i="1"/>
  <c r="G55" i="1"/>
  <c r="G54" i="1"/>
  <c r="J30" i="1"/>
  <c r="J27" i="1"/>
  <c r="J25" i="1"/>
  <c r="J24" i="1"/>
  <c r="J16" i="1"/>
  <c r="J12" i="1"/>
  <c r="I47" i="1"/>
  <c r="I45" i="1"/>
  <c r="I44" i="1"/>
  <c r="I43" i="1"/>
  <c r="I38" i="1"/>
  <c r="I37" i="1"/>
  <c r="H32" i="1"/>
  <c r="H31" i="1"/>
  <c r="H29" i="1"/>
  <c r="H28" i="1"/>
  <c r="H26" i="1"/>
  <c r="H25" i="1"/>
  <c r="H23" i="1"/>
  <c r="H22" i="1"/>
  <c r="H21" i="1"/>
  <c r="H20" i="1"/>
  <c r="H19" i="1"/>
  <c r="H18" i="1"/>
  <c r="H17" i="1"/>
  <c r="H15" i="1"/>
  <c r="H14" i="1"/>
  <c r="H13" i="1"/>
  <c r="H8" i="1"/>
  <c r="H7" i="1"/>
  <c r="H6" i="1"/>
  <c r="H5" i="1"/>
  <c r="G32" i="1"/>
  <c r="G31" i="1"/>
  <c r="G29" i="1"/>
  <c r="G28" i="1"/>
  <c r="G26" i="1"/>
  <c r="G25" i="1"/>
  <c r="G23" i="1"/>
  <c r="G22" i="1"/>
  <c r="G21" i="1"/>
  <c r="G20" i="1"/>
  <c r="G19" i="1"/>
  <c r="G18" i="1"/>
  <c r="G17" i="1"/>
  <c r="G15" i="1"/>
  <c r="G14" i="1"/>
  <c r="G13" i="1"/>
  <c r="G8" i="1"/>
  <c r="G7" i="1"/>
  <c r="G6" i="1"/>
  <c r="G5" i="1"/>
  <c r="I381" i="1"/>
  <c r="J374" i="1"/>
  <c r="I372" i="1"/>
  <c r="J370" i="1"/>
  <c r="I368" i="1"/>
  <c r="I15" i="20"/>
  <c r="J15" i="20" s="1"/>
  <c r="H20" i="20"/>
  <c r="H361" i="1" s="1"/>
  <c r="G20" i="20"/>
  <c r="G361" i="1" s="1"/>
  <c r="F20" i="20"/>
  <c r="E20" i="20"/>
  <c r="H17" i="19"/>
  <c r="H343" i="1" s="1"/>
  <c r="G17" i="19"/>
  <c r="G343" i="1" s="1"/>
  <c r="F17" i="19"/>
  <c r="E17" i="19"/>
  <c r="J320" i="1"/>
  <c r="J318" i="1"/>
  <c r="J316" i="1"/>
  <c r="J314" i="1"/>
  <c r="I313" i="1"/>
  <c r="J312" i="1"/>
  <c r="J311" i="1"/>
  <c r="I310" i="1"/>
  <c r="H20" i="17"/>
  <c r="G321" i="1"/>
  <c r="D321" i="1"/>
  <c r="H15" i="16"/>
  <c r="H302" i="1" s="1"/>
  <c r="G15" i="16"/>
  <c r="G302" i="1" s="1"/>
  <c r="F15" i="16"/>
  <c r="E15" i="16"/>
  <c r="G23" i="15"/>
  <c r="F23" i="15"/>
  <c r="H281" i="1"/>
  <c r="G21" i="14"/>
  <c r="G281" i="1" s="1"/>
  <c r="F21" i="14"/>
  <c r="E21" i="14"/>
  <c r="H261" i="1"/>
  <c r="F261" i="1"/>
  <c r="I63" i="11"/>
  <c r="H60" i="11"/>
  <c r="G60" i="11"/>
  <c r="G249" i="1" s="1"/>
  <c r="F60" i="11"/>
  <c r="E60" i="11"/>
  <c r="F71" i="10"/>
  <c r="H190" i="1"/>
  <c r="G71" i="10"/>
  <c r="G190" i="1" s="1"/>
  <c r="E71" i="10"/>
  <c r="H147" i="1"/>
  <c r="H18" i="8"/>
  <c r="G18" i="8"/>
  <c r="G137" i="1" s="1"/>
  <c r="F18" i="8"/>
  <c r="E18" i="8"/>
  <c r="G119" i="1"/>
  <c r="H329" i="1"/>
  <c r="G329" i="1"/>
  <c r="E329" i="1"/>
  <c r="F11" i="5"/>
  <c r="E11" i="5"/>
  <c r="D11" i="5"/>
  <c r="H321" i="1" l="1"/>
  <c r="I75" i="10"/>
  <c r="J75" i="10" s="1"/>
  <c r="J21" i="22"/>
  <c r="I74" i="10"/>
  <c r="J74" i="10" s="1"/>
  <c r="F65" i="11"/>
  <c r="I40" i="1"/>
  <c r="I374" i="1"/>
  <c r="I329" i="1"/>
  <c r="H77" i="10"/>
  <c r="J11" i="5"/>
  <c r="I370" i="1"/>
  <c r="I311" i="1"/>
  <c r="I312" i="1"/>
  <c r="J310" i="1"/>
  <c r="I320" i="1"/>
  <c r="J313" i="1"/>
  <c r="I318" i="1"/>
  <c r="I316" i="1"/>
  <c r="I314" i="1"/>
  <c r="H290" i="1"/>
  <c r="I222" i="1"/>
  <c r="J47" i="1"/>
  <c r="G33" i="1"/>
  <c r="H33" i="1"/>
  <c r="J372" i="1"/>
  <c r="I20" i="20"/>
  <c r="I17" i="19"/>
  <c r="I15" i="16"/>
  <c r="I23" i="15"/>
  <c r="J23" i="15" s="1"/>
  <c r="J54" i="1"/>
  <c r="J77" i="1"/>
  <c r="J76" i="1"/>
  <c r="J74" i="1"/>
  <c r="J73" i="1"/>
  <c r="J72" i="1"/>
  <c r="J71" i="1"/>
  <c r="J70" i="1"/>
  <c r="J68" i="1"/>
  <c r="J67" i="1"/>
  <c r="J66" i="1"/>
  <c r="J65" i="1"/>
  <c r="J64" i="1"/>
  <c r="J63" i="1"/>
  <c r="I43" i="4"/>
  <c r="J61" i="1"/>
  <c r="J58" i="1"/>
  <c r="J57" i="1"/>
  <c r="J56" i="1"/>
  <c r="J55" i="1"/>
  <c r="H61" i="4"/>
  <c r="G61" i="4"/>
  <c r="F61" i="4"/>
  <c r="E61" i="4"/>
  <c r="F46" i="3"/>
  <c r="E46" i="3"/>
  <c r="J28" i="1"/>
  <c r="J15" i="1"/>
  <c r="J6" i="1"/>
  <c r="J5" i="1"/>
  <c r="J32" i="1"/>
  <c r="J31" i="1"/>
  <c r="J29" i="1"/>
  <c r="J26" i="1"/>
  <c r="J23" i="1"/>
  <c r="J22" i="1"/>
  <c r="J21" i="1"/>
  <c r="J20" i="1"/>
  <c r="J19" i="1"/>
  <c r="J18" i="1"/>
  <c r="J17" i="1"/>
  <c r="J14" i="1"/>
  <c r="J13" i="1"/>
  <c r="J8" i="1"/>
  <c r="J7" i="1"/>
  <c r="E79" i="2"/>
  <c r="D79" i="2"/>
  <c r="F60" i="2"/>
  <c r="E60" i="2"/>
  <c r="I290" i="1" l="1"/>
  <c r="I302" i="1"/>
  <c r="J15" i="16"/>
  <c r="I119" i="1"/>
  <c r="J66" i="7"/>
  <c r="I343" i="1"/>
  <c r="J17" i="19"/>
  <c r="I361" i="1"/>
  <c r="J20" i="20"/>
  <c r="I190" i="1"/>
  <c r="J71" i="10"/>
  <c r="I281" i="1"/>
  <c r="J21" i="14"/>
  <c r="J4" i="1"/>
  <c r="J60" i="2"/>
  <c r="H222" i="1" l="1"/>
  <c r="J37" i="1" l="1"/>
  <c r="J36" i="1"/>
  <c r="H37" i="1"/>
  <c r="F37" i="1"/>
  <c r="H36" i="1"/>
  <c r="F36" i="1"/>
  <c r="I64" i="11"/>
  <c r="H65" i="11" l="1"/>
  <c r="I65" i="11" s="1"/>
  <c r="J65" i="11" s="1"/>
  <c r="I137" i="1" l="1"/>
  <c r="J18" i="8"/>
  <c r="I70" i="7"/>
  <c r="I36" i="1" l="1"/>
  <c r="D7" i="29" l="1"/>
  <c r="D365" i="1" s="1"/>
  <c r="D222" i="1"/>
  <c r="E166" i="1"/>
  <c r="E163" i="1"/>
  <c r="D52" i="7"/>
  <c r="D8" i="7"/>
  <c r="D66" i="7" s="1"/>
  <c r="H166" i="1" l="1"/>
  <c r="I166" i="1" s="1"/>
  <c r="H163" i="1"/>
  <c r="I163" i="1" s="1"/>
  <c r="F163" i="1"/>
  <c r="F374" i="1"/>
  <c r="F372" i="1"/>
  <c r="F370" i="1"/>
  <c r="F368" i="1"/>
  <c r="I61" i="4" l="1"/>
  <c r="J61" i="4" l="1"/>
  <c r="J78" i="1" s="1"/>
  <c r="E222" i="1" l="1"/>
  <c r="E360" i="1"/>
  <c r="D328" i="1" l="1"/>
  <c r="D327" i="1"/>
  <c r="D326" i="1"/>
  <c r="D325" i="1"/>
  <c r="D324" i="1"/>
  <c r="D252" i="1"/>
  <c r="D125" i="1"/>
  <c r="F166" i="1" l="1"/>
  <c r="E19" i="17" l="1"/>
  <c r="E320" i="1" s="1"/>
  <c r="E16" i="17"/>
  <c r="E10" i="17"/>
  <c r="E312" i="1" s="1"/>
  <c r="E8" i="17"/>
  <c r="E310" i="1" s="1"/>
  <c r="E6" i="17"/>
  <c r="E20" i="17" l="1"/>
  <c r="E321" i="1" s="1"/>
  <c r="E308" i="1"/>
  <c r="F16" i="17"/>
  <c r="E317" i="1"/>
  <c r="F6" i="17"/>
  <c r="F20" i="17" l="1"/>
  <c r="F321" i="1" s="1"/>
  <c r="F308" i="1"/>
  <c r="F317" i="1"/>
  <c r="I25" i="1"/>
  <c r="J317" i="1" l="1"/>
  <c r="I317" i="1"/>
  <c r="K376" i="1"/>
  <c r="K372" i="1"/>
  <c r="K370" i="1"/>
  <c r="K368" i="1"/>
  <c r="K365" i="1"/>
  <c r="K364" i="1"/>
  <c r="K360" i="1"/>
  <c r="K358" i="1"/>
  <c r="K357" i="1"/>
  <c r="K355" i="1"/>
  <c r="K353" i="1"/>
  <c r="K351" i="1"/>
  <c r="K349" i="1"/>
  <c r="K342" i="1"/>
  <c r="K340" i="1"/>
  <c r="K338" i="1"/>
  <c r="K337" i="1"/>
  <c r="K336" i="1"/>
  <c r="K335" i="1"/>
  <c r="K334" i="1"/>
  <c r="K333" i="1"/>
  <c r="K332" i="1"/>
  <c r="K328" i="1"/>
  <c r="K327" i="1"/>
  <c r="K326" i="1"/>
  <c r="K325" i="1"/>
  <c r="K324" i="1"/>
  <c r="K320" i="1"/>
  <c r="K318" i="1"/>
  <c r="K317" i="1"/>
  <c r="K316" i="1"/>
  <c r="K314" i="1"/>
  <c r="K313" i="1"/>
  <c r="K312" i="1"/>
  <c r="K311" i="1"/>
  <c r="K310" i="1"/>
  <c r="K308" i="1"/>
  <c r="K301" i="1"/>
  <c r="K300" i="1"/>
  <c r="K299" i="1"/>
  <c r="K298" i="1"/>
  <c r="K297" i="1"/>
  <c r="K296" i="1"/>
  <c r="K295" i="1"/>
  <c r="K294" i="1"/>
  <c r="K293" i="1"/>
  <c r="K292" i="1"/>
  <c r="K291" i="1"/>
  <c r="K289" i="1"/>
  <c r="K288" i="1"/>
  <c r="K287" i="1"/>
  <c r="K286" i="1"/>
  <c r="K285" i="1"/>
  <c r="K284" i="1"/>
  <c r="K283" i="1"/>
  <c r="K282" i="1"/>
  <c r="K280" i="1"/>
  <c r="K279" i="1"/>
  <c r="K278" i="1"/>
  <c r="K277" i="1"/>
  <c r="K276" i="1"/>
  <c r="K275" i="1"/>
  <c r="K274" i="1"/>
  <c r="K273" i="1"/>
  <c r="K272" i="1"/>
  <c r="K271" i="1"/>
  <c r="K270" i="1"/>
  <c r="K269" i="1"/>
  <c r="K268" i="1"/>
  <c r="K267" i="1"/>
  <c r="K266" i="1"/>
  <c r="K260" i="1"/>
  <c r="K259" i="1"/>
  <c r="K257" i="1"/>
  <c r="K256" i="1"/>
  <c r="K253" i="1"/>
  <c r="K252" i="1"/>
  <c r="K248" i="1"/>
  <c r="K247" i="1"/>
  <c r="K245" i="1"/>
  <c r="K244" i="1"/>
  <c r="K242" i="1"/>
  <c r="K241" i="1"/>
  <c r="K240" i="1"/>
  <c r="K238" i="1"/>
  <c r="K237" i="1"/>
  <c r="K236" i="1"/>
  <c r="K235" i="1"/>
  <c r="K227" i="1"/>
  <c r="K226" i="1"/>
  <c r="K225" i="1"/>
  <c r="K224" i="1"/>
  <c r="K223" i="1"/>
  <c r="K222" i="1"/>
  <c r="K198" i="1"/>
  <c r="K197" i="1"/>
  <c r="K196" i="1"/>
  <c r="K189" i="1"/>
  <c r="K188" i="1"/>
  <c r="K187" i="1"/>
  <c r="K186" i="1"/>
  <c r="K185" i="1"/>
  <c r="K183" i="1"/>
  <c r="K182" i="1"/>
  <c r="K180" i="1"/>
  <c r="K179" i="1"/>
  <c r="K178" i="1"/>
  <c r="K177" i="1"/>
  <c r="K176" i="1"/>
  <c r="K175" i="1"/>
  <c r="K174" i="1"/>
  <c r="K173" i="1"/>
  <c r="K172" i="1"/>
  <c r="K171" i="1"/>
  <c r="K170" i="1"/>
  <c r="K169" i="1"/>
  <c r="K168" i="1"/>
  <c r="K165" i="1"/>
  <c r="K164" i="1"/>
  <c r="K162" i="1"/>
  <c r="K160" i="1"/>
  <c r="K159" i="1"/>
  <c r="K158" i="1"/>
  <c r="K156" i="1"/>
  <c r="K154" i="1"/>
  <c r="K153" i="1"/>
  <c r="K146" i="1"/>
  <c r="K144" i="1"/>
  <c r="K142" i="1"/>
  <c r="K141" i="1"/>
  <c r="K140" i="1"/>
  <c r="K139" i="1"/>
  <c r="K138" i="1"/>
  <c r="K136" i="1"/>
  <c r="K135" i="1"/>
  <c r="K133" i="1"/>
  <c r="K132" i="1"/>
  <c r="K131" i="1"/>
  <c r="K129" i="1"/>
  <c r="K127" i="1"/>
  <c r="K126" i="1"/>
  <c r="K125" i="1"/>
  <c r="K118" i="1"/>
  <c r="K116" i="1"/>
  <c r="K115" i="1"/>
  <c r="K113" i="1"/>
  <c r="K112" i="1"/>
  <c r="K111" i="1"/>
  <c r="K110" i="1"/>
  <c r="K109" i="1"/>
  <c r="K108" i="1"/>
  <c r="K106" i="1"/>
  <c r="K105" i="1"/>
  <c r="K104" i="1"/>
  <c r="K103" i="1"/>
  <c r="K102" i="1"/>
  <c r="K100" i="1"/>
  <c r="K99" i="1"/>
  <c r="K97" i="1"/>
  <c r="K95" i="1"/>
  <c r="K94" i="1"/>
  <c r="K93" i="1"/>
  <c r="K92" i="1"/>
  <c r="K86" i="1"/>
  <c r="K85" i="1"/>
  <c r="K83" i="1"/>
  <c r="K82" i="1"/>
  <c r="K81" i="1"/>
  <c r="K78" i="1"/>
  <c r="K77" i="1"/>
  <c r="K76" i="1"/>
  <c r="K74" i="1"/>
  <c r="K73" i="1"/>
  <c r="K72" i="1"/>
  <c r="K71" i="1"/>
  <c r="K70" i="1"/>
  <c r="K68" i="1"/>
  <c r="K67" i="1"/>
  <c r="K66" i="1"/>
  <c r="K65" i="1"/>
  <c r="K64" i="1"/>
  <c r="K63" i="1"/>
  <c r="K61" i="1"/>
  <c r="K58" i="1"/>
  <c r="K57" i="1"/>
  <c r="K55" i="1"/>
  <c r="K54" i="1"/>
  <c r="K47" i="1"/>
  <c r="K45" i="1"/>
  <c r="K44" i="1"/>
  <c r="K43" i="1"/>
  <c r="K40" i="1"/>
  <c r="K39" i="1"/>
  <c r="K38" i="1"/>
  <c r="K32" i="1"/>
  <c r="K31" i="1"/>
  <c r="K30" i="1"/>
  <c r="K29" i="1"/>
  <c r="K28" i="1"/>
  <c r="K27" i="1"/>
  <c r="K26" i="1"/>
  <c r="K24" i="1"/>
  <c r="K23" i="1"/>
  <c r="K22" i="1"/>
  <c r="K21" i="1"/>
  <c r="K20" i="1"/>
  <c r="K19" i="1"/>
  <c r="K18" i="1"/>
  <c r="K17" i="1"/>
  <c r="K16" i="1"/>
  <c r="K15" i="1"/>
  <c r="K14" i="1"/>
  <c r="K13" i="1"/>
  <c r="K12" i="1"/>
  <c r="K8" i="1"/>
  <c r="K7" i="1"/>
  <c r="K6" i="1"/>
  <c r="K5" i="1"/>
  <c r="K4" i="1"/>
  <c r="K381" i="1" l="1"/>
  <c r="K361" i="1"/>
  <c r="K343" i="1"/>
  <c r="K329" i="1"/>
  <c r="K321" i="1"/>
  <c r="K302" i="1"/>
  <c r="K290" i="1"/>
  <c r="K261" i="1"/>
  <c r="K249" i="1"/>
  <c r="K190" i="1"/>
  <c r="K147" i="1"/>
  <c r="K137" i="1"/>
  <c r="K119" i="1"/>
  <c r="K48" i="1"/>
  <c r="K25" i="1"/>
  <c r="K281" i="1" l="1"/>
  <c r="K33" i="1"/>
  <c r="K382" i="1" s="1"/>
  <c r="E328" i="1" l="1"/>
  <c r="E327" i="1"/>
  <c r="E326" i="1"/>
  <c r="E325" i="1"/>
  <c r="E324" i="1"/>
  <c r="F77" i="10" l="1"/>
  <c r="G71" i="7"/>
  <c r="F79" i="2" l="1"/>
  <c r="I79" i="2"/>
  <c r="H115" i="1" l="1"/>
  <c r="F109" i="1"/>
  <c r="F99" i="1"/>
  <c r="E32" i="1" l="1"/>
  <c r="E31" i="1"/>
  <c r="E29" i="1"/>
  <c r="E28" i="1"/>
  <c r="E26" i="1"/>
  <c r="E25" i="1"/>
  <c r="E23" i="1"/>
  <c r="E22" i="1"/>
  <c r="E21" i="1"/>
  <c r="E20" i="1"/>
  <c r="E19" i="1"/>
  <c r="E18" i="1"/>
  <c r="E17" i="1"/>
  <c r="E16" i="1"/>
  <c r="E15" i="1"/>
  <c r="E14" i="1"/>
  <c r="E13" i="1"/>
  <c r="E8" i="1"/>
  <c r="E7" i="1"/>
  <c r="E6" i="1"/>
  <c r="E5" i="1"/>
  <c r="E4" i="1"/>
  <c r="J75" i="11" l="1"/>
  <c r="I75" i="11"/>
  <c r="H75" i="11"/>
  <c r="G75" i="11"/>
  <c r="F75" i="11"/>
  <c r="E75" i="11"/>
  <c r="D75" i="11"/>
  <c r="I71" i="7" l="1"/>
  <c r="H7" i="29" l="1"/>
  <c r="H365" i="1" s="1"/>
  <c r="G7" i="29"/>
  <c r="G365" i="1" s="1"/>
  <c r="F7" i="29"/>
  <c r="F365" i="1" s="1"/>
  <c r="E7" i="29"/>
  <c r="E365" i="1" s="1"/>
  <c r="J364" i="1" l="1"/>
  <c r="I364" i="1"/>
  <c r="I7" i="29"/>
  <c r="J7" i="29" s="1"/>
  <c r="J365" i="1" l="1"/>
  <c r="I365" i="1"/>
  <c r="H252" i="1" l="1"/>
  <c r="F252" i="1"/>
  <c r="J258" i="1"/>
  <c r="F253" i="1" l="1"/>
  <c r="G253" i="1"/>
  <c r="F381" i="1"/>
  <c r="H253" i="1"/>
  <c r="I252" i="1"/>
  <c r="I253" i="1"/>
  <c r="J252" i="1"/>
  <c r="J253" i="1"/>
  <c r="J368" i="1" l="1"/>
  <c r="H308" i="1" l="1"/>
  <c r="I147" i="1" l="1"/>
  <c r="I256" i="1"/>
  <c r="J256" i="1"/>
  <c r="I308" i="1" l="1"/>
  <c r="I20" i="17"/>
  <c r="J308" i="1"/>
  <c r="I321" i="1" l="1"/>
  <c r="J20" i="17"/>
  <c r="I77" i="1"/>
  <c r="H77" i="1"/>
  <c r="F77" i="1"/>
  <c r="H76" i="1"/>
  <c r="F76" i="1"/>
  <c r="H74" i="1"/>
  <c r="F74" i="1"/>
  <c r="H73" i="1"/>
  <c r="F73" i="1"/>
  <c r="H72" i="1"/>
  <c r="F72" i="1"/>
  <c r="H71" i="1"/>
  <c r="F71" i="1"/>
  <c r="H70" i="1"/>
  <c r="F70" i="1"/>
  <c r="H68" i="1"/>
  <c r="F68" i="1"/>
  <c r="H67" i="1"/>
  <c r="F67" i="1"/>
  <c r="H66" i="1"/>
  <c r="F66" i="1"/>
  <c r="H65" i="1"/>
  <c r="F65" i="1"/>
  <c r="H64" i="1"/>
  <c r="F64" i="1"/>
  <c r="H63" i="1"/>
  <c r="F63" i="1"/>
  <c r="H61" i="1"/>
  <c r="F61" i="1"/>
  <c r="H58" i="1"/>
  <c r="F58" i="1"/>
  <c r="H57" i="1"/>
  <c r="F57" i="1"/>
  <c r="H56" i="1"/>
  <c r="F56" i="1"/>
  <c r="H55" i="1"/>
  <c r="F55" i="1"/>
  <c r="H54" i="1"/>
  <c r="F54" i="1"/>
  <c r="H118" i="1"/>
  <c r="H116" i="1"/>
  <c r="H113" i="1"/>
  <c r="H112" i="1"/>
  <c r="H111" i="1"/>
  <c r="H110" i="1"/>
  <c r="H109" i="1"/>
  <c r="H108" i="1"/>
  <c r="H106" i="1"/>
  <c r="H105" i="1"/>
  <c r="H104" i="1"/>
  <c r="H103" i="1"/>
  <c r="H102" i="1"/>
  <c r="H100" i="1"/>
  <c r="H99" i="1"/>
  <c r="I98" i="1"/>
  <c r="H97" i="1"/>
  <c r="I96" i="1"/>
  <c r="H95" i="1"/>
  <c r="H94" i="1"/>
  <c r="H93" i="1"/>
  <c r="I118" i="1"/>
  <c r="I116" i="1"/>
  <c r="I115" i="1"/>
  <c r="J113" i="1"/>
  <c r="J112" i="1"/>
  <c r="I111" i="1"/>
  <c r="I110" i="1"/>
  <c r="J109" i="1"/>
  <c r="J108" i="1"/>
  <c r="I106" i="1"/>
  <c r="I105" i="1"/>
  <c r="I104" i="1"/>
  <c r="J103" i="1"/>
  <c r="I102" i="1"/>
  <c r="I100" i="1"/>
  <c r="I99" i="1"/>
  <c r="I97" i="1"/>
  <c r="J95" i="1"/>
  <c r="I94" i="1"/>
  <c r="I93" i="1"/>
  <c r="J92" i="1"/>
  <c r="J110" i="1" l="1"/>
  <c r="J111" i="1"/>
  <c r="J116" i="1"/>
  <c r="J97" i="1"/>
  <c r="J93" i="1"/>
  <c r="J105" i="1"/>
  <c r="J100" i="1"/>
  <c r="J104" i="1"/>
  <c r="I113" i="1"/>
  <c r="I109" i="1"/>
  <c r="I112" i="1"/>
  <c r="J94" i="1"/>
  <c r="J102" i="1"/>
  <c r="J106" i="1"/>
  <c r="I92" i="1"/>
  <c r="I95" i="1"/>
  <c r="I103" i="1"/>
  <c r="I108" i="1"/>
  <c r="J115" i="1"/>
  <c r="I76" i="1"/>
  <c r="I55" i="1"/>
  <c r="I61" i="1"/>
  <c r="I66" i="1"/>
  <c r="I71" i="1"/>
  <c r="I58" i="1"/>
  <c r="I65" i="1"/>
  <c r="I70" i="1"/>
  <c r="I74" i="1"/>
  <c r="I57" i="1"/>
  <c r="I64" i="1"/>
  <c r="I68" i="1"/>
  <c r="I73" i="1"/>
  <c r="I56" i="1"/>
  <c r="I63" i="1"/>
  <c r="I67" i="1"/>
  <c r="I72" i="1"/>
  <c r="H78" i="1"/>
  <c r="F78" i="1"/>
  <c r="J99" i="1"/>
  <c r="J118" i="1"/>
  <c r="I54" i="1"/>
  <c r="I78" i="1" l="1"/>
  <c r="F32" i="1" l="1"/>
  <c r="F31" i="1"/>
  <c r="F29" i="1"/>
  <c r="F28" i="1"/>
  <c r="F26" i="1"/>
  <c r="F25" i="1"/>
  <c r="F23" i="1"/>
  <c r="F22" i="1"/>
  <c r="F21" i="1"/>
  <c r="F20" i="1"/>
  <c r="F19" i="1"/>
  <c r="F18" i="1"/>
  <c r="F17" i="1"/>
  <c r="F15" i="1"/>
  <c r="F14" i="1"/>
  <c r="F13" i="1"/>
  <c r="F8" i="1"/>
  <c r="F7" i="1"/>
  <c r="F6" i="1"/>
  <c r="F5" i="1"/>
  <c r="F4" i="1"/>
  <c r="I31" i="1"/>
  <c r="I29" i="1"/>
  <c r="I28" i="1"/>
  <c r="I26" i="1"/>
  <c r="I23" i="1"/>
  <c r="I22" i="1"/>
  <c r="I18" i="1"/>
  <c r="I17" i="1"/>
  <c r="I15" i="1"/>
  <c r="I14" i="1"/>
  <c r="I13" i="1"/>
  <c r="I8" i="1"/>
  <c r="I7" i="1"/>
  <c r="I6" i="1"/>
  <c r="F338" i="1"/>
  <c r="H342" i="1"/>
  <c r="F342" i="1"/>
  <c r="H340" i="1"/>
  <c r="F340" i="1"/>
  <c r="H338" i="1"/>
  <c r="H337" i="1"/>
  <c r="F337" i="1"/>
  <c r="H336" i="1"/>
  <c r="F336" i="1"/>
  <c r="H335" i="1"/>
  <c r="F335" i="1"/>
  <c r="H334" i="1"/>
  <c r="F334" i="1"/>
  <c r="H333" i="1"/>
  <c r="F333" i="1"/>
  <c r="H332" i="1"/>
  <c r="F332" i="1"/>
  <c r="H280" i="1"/>
  <c r="F280" i="1"/>
  <c r="H279" i="1"/>
  <c r="F279" i="1"/>
  <c r="H278" i="1"/>
  <c r="F278" i="1"/>
  <c r="H277" i="1"/>
  <c r="F277" i="1"/>
  <c r="H276" i="1"/>
  <c r="F276" i="1"/>
  <c r="H275" i="1"/>
  <c r="F275" i="1"/>
  <c r="H273" i="1"/>
  <c r="F273" i="1"/>
  <c r="H272" i="1"/>
  <c r="F272" i="1"/>
  <c r="H271" i="1"/>
  <c r="F271" i="1"/>
  <c r="H270" i="1"/>
  <c r="F270" i="1"/>
  <c r="H269" i="1"/>
  <c r="F269" i="1"/>
  <c r="H268" i="1"/>
  <c r="F268" i="1"/>
  <c r="F343" i="1" l="1"/>
  <c r="I60" i="11"/>
  <c r="I5" i="1"/>
  <c r="G76" i="10"/>
  <c r="F33" i="1"/>
  <c r="I342" i="1"/>
  <c r="J338" i="1"/>
  <c r="I337" i="1"/>
  <c r="I336" i="1"/>
  <c r="I335" i="1"/>
  <c r="I334" i="1"/>
  <c r="I333" i="1"/>
  <c r="I332" i="1"/>
  <c r="H47" i="1"/>
  <c r="F47" i="1"/>
  <c r="H45" i="1"/>
  <c r="F45" i="1"/>
  <c r="H44" i="1"/>
  <c r="F44" i="1"/>
  <c r="H43" i="1"/>
  <c r="F43" i="1"/>
  <c r="H40" i="1"/>
  <c r="F40" i="1"/>
  <c r="H38" i="1"/>
  <c r="F38" i="1"/>
  <c r="I249" i="1" l="1"/>
  <c r="J60" i="11"/>
  <c r="I76" i="10"/>
  <c r="F48" i="1"/>
  <c r="H48" i="1"/>
  <c r="I33" i="1"/>
  <c r="J342" i="1"/>
  <c r="J334" i="1"/>
  <c r="J336" i="1"/>
  <c r="J332" i="1"/>
  <c r="J337" i="1"/>
  <c r="F266" i="1"/>
  <c r="H266" i="1"/>
  <c r="J335" i="1"/>
  <c r="J340" i="1"/>
  <c r="I340" i="1"/>
  <c r="J333" i="1"/>
  <c r="I338" i="1"/>
  <c r="J45" i="1" l="1"/>
  <c r="J40" i="1"/>
  <c r="J43" i="1"/>
  <c r="I48" i="1"/>
  <c r="J44" i="1"/>
  <c r="J38" i="1"/>
  <c r="J257" i="1"/>
  <c r="I257" i="1"/>
  <c r="I279" i="1"/>
  <c r="I278" i="1"/>
  <c r="I277" i="1"/>
  <c r="I276" i="1"/>
  <c r="I275" i="1"/>
  <c r="I273" i="1"/>
  <c r="I272" i="1"/>
  <c r="I270" i="1"/>
  <c r="I268" i="1"/>
  <c r="I266" i="1"/>
  <c r="I280" i="1"/>
  <c r="J360" i="1"/>
  <c r="H360" i="1"/>
  <c r="F360" i="1"/>
  <c r="H358" i="1"/>
  <c r="F358" i="1"/>
  <c r="H357" i="1"/>
  <c r="F357" i="1"/>
  <c r="H355" i="1"/>
  <c r="F355" i="1"/>
  <c r="H353" i="1"/>
  <c r="F353" i="1"/>
  <c r="H351" i="1"/>
  <c r="F351" i="1"/>
  <c r="H349" i="1"/>
  <c r="F349" i="1"/>
  <c r="I360" i="1"/>
  <c r="I357" i="1"/>
  <c r="J355" i="1"/>
  <c r="J353" i="1"/>
  <c r="I351" i="1"/>
  <c r="I349" i="1"/>
  <c r="H301" i="1"/>
  <c r="F301" i="1"/>
  <c r="H300" i="1"/>
  <c r="F300" i="1"/>
  <c r="H299" i="1"/>
  <c r="F299" i="1"/>
  <c r="H298" i="1"/>
  <c r="F298" i="1"/>
  <c r="H296" i="1"/>
  <c r="F296" i="1"/>
  <c r="H295" i="1"/>
  <c r="F295" i="1"/>
  <c r="H294" i="1"/>
  <c r="F294" i="1"/>
  <c r="H293" i="1"/>
  <c r="F293" i="1"/>
  <c r="I300" i="1"/>
  <c r="I299" i="1"/>
  <c r="J298" i="1"/>
  <c r="I296" i="1"/>
  <c r="I295" i="1"/>
  <c r="I293" i="1"/>
  <c r="I289" i="1"/>
  <c r="I288" i="1"/>
  <c r="I287" i="1"/>
  <c r="I286" i="1"/>
  <c r="J248" i="1"/>
  <c r="I248" i="1"/>
  <c r="H248" i="1"/>
  <c r="F248" i="1"/>
  <c r="J247" i="1"/>
  <c r="I247" i="1"/>
  <c r="H247" i="1"/>
  <c r="F247" i="1"/>
  <c r="J245" i="1"/>
  <c r="I245" i="1"/>
  <c r="H245" i="1"/>
  <c r="F245" i="1"/>
  <c r="J244" i="1"/>
  <c r="I244" i="1"/>
  <c r="H244" i="1"/>
  <c r="F244" i="1"/>
  <c r="J242" i="1"/>
  <c r="I242" i="1"/>
  <c r="H242" i="1"/>
  <c r="F242" i="1"/>
  <c r="J241" i="1"/>
  <c r="I241" i="1"/>
  <c r="H241" i="1"/>
  <c r="F241" i="1"/>
  <c r="J240" i="1"/>
  <c r="I240" i="1"/>
  <c r="H240" i="1"/>
  <c r="F240" i="1"/>
  <c r="J238" i="1"/>
  <c r="I238" i="1"/>
  <c r="H238" i="1"/>
  <c r="F238" i="1"/>
  <c r="J237" i="1"/>
  <c r="I237" i="1"/>
  <c r="H237" i="1"/>
  <c r="F237" i="1"/>
  <c r="J236" i="1"/>
  <c r="I236" i="1"/>
  <c r="H236" i="1"/>
  <c r="F236" i="1"/>
  <c r="J235" i="1"/>
  <c r="I235" i="1"/>
  <c r="H235" i="1"/>
  <c r="F235" i="1"/>
  <c r="J227" i="1"/>
  <c r="I227" i="1"/>
  <c r="H227" i="1"/>
  <c r="F227" i="1"/>
  <c r="J226" i="1"/>
  <c r="I226" i="1"/>
  <c r="H226" i="1"/>
  <c r="F226" i="1"/>
  <c r="J225" i="1"/>
  <c r="I225" i="1"/>
  <c r="H225" i="1"/>
  <c r="F225" i="1"/>
  <c r="J224" i="1"/>
  <c r="I224" i="1"/>
  <c r="H224" i="1"/>
  <c r="F224" i="1"/>
  <c r="J223" i="1"/>
  <c r="I223" i="1"/>
  <c r="H223" i="1"/>
  <c r="F223" i="1"/>
  <c r="J198" i="1"/>
  <c r="I198" i="1"/>
  <c r="H198" i="1"/>
  <c r="F198" i="1"/>
  <c r="J197" i="1"/>
  <c r="I197" i="1"/>
  <c r="H197" i="1"/>
  <c r="F197" i="1"/>
  <c r="J196" i="1"/>
  <c r="I196" i="1"/>
  <c r="H196" i="1"/>
  <c r="F196" i="1"/>
  <c r="H136" i="1"/>
  <c r="F136" i="1"/>
  <c r="H135" i="1"/>
  <c r="F135" i="1"/>
  <c r="H133" i="1"/>
  <c r="F133" i="1"/>
  <c r="H132" i="1"/>
  <c r="F132" i="1"/>
  <c r="H131" i="1"/>
  <c r="F131" i="1"/>
  <c r="H129" i="1"/>
  <c r="F129" i="1"/>
  <c r="H127" i="1"/>
  <c r="F127" i="1"/>
  <c r="H126" i="1"/>
  <c r="F126" i="1"/>
  <c r="H125" i="1"/>
  <c r="F125" i="1"/>
  <c r="J136" i="1"/>
  <c r="J135" i="1"/>
  <c r="J133" i="1"/>
  <c r="I132" i="1"/>
  <c r="J131" i="1"/>
  <c r="J129" i="1"/>
  <c r="J127" i="1"/>
  <c r="I126" i="1"/>
  <c r="J125" i="1"/>
  <c r="F118" i="1"/>
  <c r="F116" i="1"/>
  <c r="F115" i="1"/>
  <c r="F113" i="1"/>
  <c r="F112" i="1"/>
  <c r="F111" i="1"/>
  <c r="F110" i="1"/>
  <c r="F108" i="1"/>
  <c r="F106" i="1"/>
  <c r="F105" i="1"/>
  <c r="F104" i="1"/>
  <c r="F103" i="1"/>
  <c r="F102" i="1"/>
  <c r="F100" i="1"/>
  <c r="F97" i="1"/>
  <c r="F95" i="1"/>
  <c r="F94" i="1"/>
  <c r="F93" i="1"/>
  <c r="I355" i="1" l="1"/>
  <c r="I358" i="1"/>
  <c r="I353" i="1"/>
  <c r="J288" i="1"/>
  <c r="J278" i="1"/>
  <c r="F137" i="1"/>
  <c r="F361" i="1"/>
  <c r="F249" i="1"/>
  <c r="J295" i="1"/>
  <c r="J299" i="1"/>
  <c r="J300" i="1"/>
  <c r="J287" i="1"/>
  <c r="J273" i="1"/>
  <c r="J268" i="1"/>
  <c r="J277" i="1"/>
  <c r="I127" i="1"/>
  <c r="I133" i="1"/>
  <c r="J126" i="1"/>
  <c r="J132" i="1"/>
  <c r="I129" i="1"/>
  <c r="I131" i="1"/>
  <c r="I135" i="1"/>
  <c r="I136" i="1"/>
  <c r="J284" i="1"/>
  <c r="J289" i="1"/>
  <c r="H137" i="1"/>
  <c r="H249" i="1"/>
  <c r="J286" i="1"/>
  <c r="I284" i="1"/>
  <c r="J296" i="1"/>
  <c r="F302" i="1"/>
  <c r="I298" i="1"/>
  <c r="J272" i="1"/>
  <c r="J276" i="1"/>
  <c r="J266" i="1"/>
  <c r="F290" i="1"/>
  <c r="J293" i="1"/>
  <c r="J349" i="1"/>
  <c r="J357" i="1"/>
  <c r="J351" i="1"/>
  <c r="J271" i="1"/>
  <c r="I271" i="1"/>
  <c r="J275" i="1"/>
  <c r="J279" i="1"/>
  <c r="J301" i="1"/>
  <c r="I301" i="1"/>
  <c r="F119" i="1"/>
  <c r="J269" i="1"/>
  <c r="I269" i="1"/>
  <c r="I125" i="1"/>
  <c r="J270" i="1"/>
  <c r="J294" i="1"/>
  <c r="I294" i="1"/>
  <c r="J189" i="1"/>
  <c r="I189" i="1"/>
  <c r="H189" i="1"/>
  <c r="J188" i="1"/>
  <c r="I188" i="1"/>
  <c r="H188" i="1"/>
  <c r="J187" i="1"/>
  <c r="I187" i="1"/>
  <c r="H187" i="1"/>
  <c r="J186" i="1"/>
  <c r="I186" i="1"/>
  <c r="H186" i="1"/>
  <c r="J185" i="1"/>
  <c r="I185" i="1"/>
  <c r="H185" i="1"/>
  <c r="J183" i="1"/>
  <c r="I183" i="1"/>
  <c r="H183" i="1"/>
  <c r="J182" i="1"/>
  <c r="I182" i="1"/>
  <c r="H182" i="1"/>
  <c r="J180" i="1"/>
  <c r="I180" i="1"/>
  <c r="H180" i="1"/>
  <c r="J179" i="1"/>
  <c r="I179" i="1"/>
  <c r="H179" i="1"/>
  <c r="J178" i="1"/>
  <c r="I178" i="1"/>
  <c r="H178" i="1"/>
  <c r="J177" i="1"/>
  <c r="I177" i="1"/>
  <c r="H177" i="1"/>
  <c r="J176" i="1"/>
  <c r="I176" i="1"/>
  <c r="H176" i="1"/>
  <c r="J175" i="1"/>
  <c r="I175" i="1"/>
  <c r="H175" i="1"/>
  <c r="J174" i="1"/>
  <c r="I174" i="1"/>
  <c r="H174" i="1"/>
  <c r="J173" i="1"/>
  <c r="I173" i="1"/>
  <c r="J172" i="1"/>
  <c r="I172" i="1"/>
  <c r="H172" i="1"/>
  <c r="J171" i="1"/>
  <c r="I171" i="1"/>
  <c r="H171" i="1"/>
  <c r="J170" i="1"/>
  <c r="I170" i="1"/>
  <c r="H170" i="1"/>
  <c r="J169" i="1"/>
  <c r="I169" i="1"/>
  <c r="H169" i="1"/>
  <c r="J168" i="1"/>
  <c r="I168" i="1"/>
  <c r="H168" i="1"/>
  <c r="J165" i="1"/>
  <c r="I165" i="1"/>
  <c r="H165" i="1"/>
  <c r="J164" i="1"/>
  <c r="I164" i="1"/>
  <c r="H164" i="1"/>
  <c r="J162" i="1"/>
  <c r="I162" i="1"/>
  <c r="H162" i="1"/>
  <c r="J160" i="1"/>
  <c r="I160" i="1"/>
  <c r="H160" i="1"/>
  <c r="J159" i="1"/>
  <c r="I159" i="1"/>
  <c r="H159" i="1"/>
  <c r="J158" i="1"/>
  <c r="I158" i="1"/>
  <c r="H158" i="1"/>
  <c r="J156" i="1"/>
  <c r="I156" i="1"/>
  <c r="H156" i="1"/>
  <c r="J155" i="1"/>
  <c r="I155" i="1"/>
  <c r="H155" i="1"/>
  <c r="J154" i="1"/>
  <c r="I154" i="1"/>
  <c r="H154" i="1"/>
  <c r="J153" i="1"/>
  <c r="I153" i="1"/>
  <c r="H153" i="1"/>
  <c r="F189" i="1"/>
  <c r="F188" i="1"/>
  <c r="F187" i="1"/>
  <c r="F186" i="1"/>
  <c r="F185" i="1"/>
  <c r="F183" i="1"/>
  <c r="F182" i="1"/>
  <c r="F180" i="1"/>
  <c r="F179" i="1"/>
  <c r="F178" i="1"/>
  <c r="F177" i="1"/>
  <c r="F176" i="1"/>
  <c r="F175" i="1"/>
  <c r="F174" i="1"/>
  <c r="F173" i="1"/>
  <c r="F172" i="1"/>
  <c r="F171" i="1"/>
  <c r="F170" i="1"/>
  <c r="F169" i="1"/>
  <c r="F168" i="1"/>
  <c r="F165" i="1"/>
  <c r="F164" i="1"/>
  <c r="F162" i="1"/>
  <c r="F160" i="1"/>
  <c r="F159" i="1"/>
  <c r="F158" i="1"/>
  <c r="F156" i="1"/>
  <c r="F155" i="1"/>
  <c r="F154" i="1"/>
  <c r="F153" i="1"/>
  <c r="J146" i="1"/>
  <c r="I146" i="1"/>
  <c r="H146" i="1"/>
  <c r="J144" i="1"/>
  <c r="I144" i="1"/>
  <c r="H144" i="1"/>
  <c r="J142" i="1"/>
  <c r="I142" i="1"/>
  <c r="H142" i="1"/>
  <c r="J141" i="1"/>
  <c r="I141" i="1"/>
  <c r="H141" i="1"/>
  <c r="J140" i="1"/>
  <c r="I140" i="1"/>
  <c r="H140" i="1"/>
  <c r="H85" i="1"/>
  <c r="F85" i="1"/>
  <c r="H83" i="1"/>
  <c r="F83" i="1"/>
  <c r="H82" i="1"/>
  <c r="F82" i="1"/>
  <c r="H81" i="1"/>
  <c r="F81" i="1"/>
  <c r="I85" i="1"/>
  <c r="J83" i="1"/>
  <c r="J82" i="1"/>
  <c r="J81" i="1"/>
  <c r="H328" i="1"/>
  <c r="H327" i="1"/>
  <c r="H326" i="1"/>
  <c r="H325" i="1"/>
  <c r="H324" i="1"/>
  <c r="F328" i="1"/>
  <c r="F327" i="1"/>
  <c r="F326" i="1"/>
  <c r="F325" i="1"/>
  <c r="I328" i="1"/>
  <c r="J327" i="1"/>
  <c r="I326" i="1"/>
  <c r="I325" i="1"/>
  <c r="I324" i="1"/>
  <c r="F324" i="1"/>
  <c r="G261" i="1" l="1"/>
  <c r="G382" i="1" s="1"/>
  <c r="J358" i="1"/>
  <c r="F86" i="1"/>
  <c r="F147" i="1"/>
  <c r="I82" i="1"/>
  <c r="F329" i="1"/>
  <c r="J325" i="1"/>
  <c r="J326" i="1"/>
  <c r="H86" i="1"/>
  <c r="H382" i="1" s="1"/>
  <c r="I327" i="1"/>
  <c r="I81" i="1"/>
  <c r="I83" i="1"/>
  <c r="J324" i="1"/>
  <c r="J328" i="1"/>
  <c r="F190" i="1"/>
  <c r="I260" i="1" l="1"/>
  <c r="J260" i="1"/>
  <c r="I86" i="1"/>
  <c r="J259" i="1"/>
  <c r="I259" i="1"/>
  <c r="I261" i="1" l="1"/>
  <c r="I382" i="1" s="1"/>
  <c r="D333" i="1"/>
  <c r="E372" i="1"/>
  <c r="E370" i="1"/>
  <c r="E368" i="1"/>
  <c r="D372" i="1"/>
  <c r="D370" i="1"/>
  <c r="D368" i="1"/>
  <c r="E358" i="1"/>
  <c r="D358" i="1"/>
  <c r="E357" i="1"/>
  <c r="D357" i="1"/>
  <c r="E355" i="1"/>
  <c r="D355" i="1"/>
  <c r="E353" i="1"/>
  <c r="D353" i="1"/>
  <c r="E351" i="1"/>
  <c r="D351" i="1"/>
  <c r="E349" i="1"/>
  <c r="D349" i="1"/>
  <c r="E248" i="1"/>
  <c r="E247" i="1"/>
  <c r="E245" i="1"/>
  <c r="E244" i="1"/>
  <c r="E242" i="1"/>
  <c r="E241" i="1"/>
  <c r="E240" i="1"/>
  <c r="E238" i="1"/>
  <c r="E237" i="1"/>
  <c r="E236" i="1"/>
  <c r="E235" i="1"/>
  <c r="E227" i="1"/>
  <c r="E226" i="1"/>
  <c r="E225" i="1"/>
  <c r="E224" i="1"/>
  <c r="E223" i="1"/>
  <c r="E198" i="1"/>
  <c r="E197" i="1"/>
  <c r="E196" i="1"/>
  <c r="E189" i="1"/>
  <c r="E188" i="1"/>
  <c r="E187" i="1"/>
  <c r="E186" i="1"/>
  <c r="E185" i="1"/>
  <c r="E183" i="1"/>
  <c r="E182" i="1"/>
  <c r="E180" i="1"/>
  <c r="E179" i="1"/>
  <c r="E178" i="1"/>
  <c r="E177" i="1"/>
  <c r="E176" i="1"/>
  <c r="E175" i="1"/>
  <c r="E174" i="1"/>
  <c r="E173" i="1"/>
  <c r="E172" i="1"/>
  <c r="E171" i="1"/>
  <c r="E170" i="1"/>
  <c r="E169" i="1"/>
  <c r="E168" i="1"/>
  <c r="E165" i="1"/>
  <c r="E164" i="1"/>
  <c r="E162" i="1"/>
  <c r="E160" i="1"/>
  <c r="E159" i="1"/>
  <c r="E158" i="1"/>
  <c r="E156" i="1"/>
  <c r="E155" i="1"/>
  <c r="E154" i="1"/>
  <c r="E153" i="1"/>
  <c r="E342" i="1"/>
  <c r="D342" i="1"/>
  <c r="E340" i="1"/>
  <c r="D340" i="1"/>
  <c r="E339" i="1"/>
  <c r="D339" i="1"/>
  <c r="E338" i="1"/>
  <c r="E337" i="1"/>
  <c r="E336" i="1"/>
  <c r="E335" i="1"/>
  <c r="E334" i="1"/>
  <c r="E333" i="1"/>
  <c r="E332" i="1"/>
  <c r="E309" i="1"/>
  <c r="E301" i="1"/>
  <c r="D301" i="1"/>
  <c r="E300" i="1"/>
  <c r="D300" i="1"/>
  <c r="E299" i="1"/>
  <c r="D299" i="1"/>
  <c r="E298" i="1"/>
  <c r="D298" i="1"/>
  <c r="E296" i="1"/>
  <c r="D296" i="1"/>
  <c r="E295" i="1"/>
  <c r="D295" i="1"/>
  <c r="E294" i="1"/>
  <c r="D294" i="1"/>
  <c r="E293" i="1"/>
  <c r="D293" i="1"/>
  <c r="E289" i="1"/>
  <c r="E288" i="1"/>
  <c r="E287" i="1"/>
  <c r="E286" i="1"/>
  <c r="E284" i="1"/>
  <c r="D289" i="1"/>
  <c r="D288" i="1"/>
  <c r="D287" i="1"/>
  <c r="D286" i="1"/>
  <c r="D284" i="1"/>
  <c r="D338" i="1"/>
  <c r="D337" i="1"/>
  <c r="D336" i="1"/>
  <c r="D335" i="1"/>
  <c r="D334" i="1"/>
  <c r="J382" i="1" l="1"/>
  <c r="D329" i="1"/>
  <c r="E290" i="1"/>
  <c r="D290" i="1"/>
  <c r="E361" i="1"/>
  <c r="D302" i="1"/>
  <c r="E343" i="1"/>
  <c r="E381" i="1"/>
  <c r="D381" i="1"/>
  <c r="D361" i="1"/>
  <c r="E302" i="1"/>
  <c r="J290" i="1"/>
  <c r="J321" i="1"/>
  <c r="J381" i="1"/>
  <c r="J343" i="1"/>
  <c r="J302" i="1"/>
  <c r="J361" i="1"/>
  <c r="E190" i="1"/>
  <c r="E249" i="1"/>
  <c r="J249" i="1"/>
  <c r="J190" i="1"/>
  <c r="D332" i="1"/>
  <c r="D343" i="1" s="1"/>
  <c r="E280" i="1"/>
  <c r="D280" i="1"/>
  <c r="E279" i="1"/>
  <c r="D279" i="1"/>
  <c r="E278" i="1"/>
  <c r="D278" i="1"/>
  <c r="E277" i="1"/>
  <c r="D277" i="1"/>
  <c r="E276" i="1"/>
  <c r="D276" i="1"/>
  <c r="E275" i="1"/>
  <c r="D275" i="1"/>
  <c r="E273" i="1"/>
  <c r="D273" i="1"/>
  <c r="E272" i="1"/>
  <c r="D272" i="1"/>
  <c r="E271" i="1"/>
  <c r="D271" i="1"/>
  <c r="E270" i="1"/>
  <c r="D270" i="1"/>
  <c r="E269" i="1"/>
  <c r="D269" i="1"/>
  <c r="E268" i="1"/>
  <c r="D268" i="1"/>
  <c r="E267" i="1"/>
  <c r="D267" i="1"/>
  <c r="E266" i="1"/>
  <c r="D266" i="1"/>
  <c r="E260" i="1"/>
  <c r="E259" i="1"/>
  <c r="E257" i="1"/>
  <c r="E256" i="1"/>
  <c r="D260" i="1"/>
  <c r="D259" i="1"/>
  <c r="D257" i="1"/>
  <c r="D256" i="1"/>
  <c r="E253" i="1"/>
  <c r="D253" i="1"/>
  <c r="D146" i="1"/>
  <c r="D144" i="1"/>
  <c r="D142" i="1"/>
  <c r="D141" i="1"/>
  <c r="D140" i="1"/>
  <c r="E146" i="1"/>
  <c r="E144" i="1"/>
  <c r="E142" i="1"/>
  <c r="E141" i="1"/>
  <c r="E140" i="1"/>
  <c r="D281" i="1" l="1"/>
  <c r="D147" i="1"/>
  <c r="D261" i="1"/>
  <c r="E281" i="1"/>
  <c r="E261" i="1"/>
  <c r="J147" i="1"/>
  <c r="E147" i="1"/>
  <c r="J261" i="1"/>
  <c r="D248" i="1" l="1"/>
  <c r="D247" i="1"/>
  <c r="D245" i="1"/>
  <c r="D244" i="1"/>
  <c r="D242" i="1"/>
  <c r="D241" i="1"/>
  <c r="D240" i="1"/>
  <c r="D238" i="1"/>
  <c r="D237" i="1"/>
  <c r="D236" i="1"/>
  <c r="D235" i="1"/>
  <c r="D227" i="1"/>
  <c r="D226" i="1"/>
  <c r="D225" i="1"/>
  <c r="D224" i="1"/>
  <c r="D223" i="1"/>
  <c r="D198" i="1"/>
  <c r="D197" i="1"/>
  <c r="D196" i="1"/>
  <c r="D189" i="1"/>
  <c r="D188" i="1"/>
  <c r="D187" i="1"/>
  <c r="D186" i="1"/>
  <c r="D185" i="1"/>
  <c r="D183" i="1"/>
  <c r="D182" i="1"/>
  <c r="D180" i="1"/>
  <c r="D179" i="1"/>
  <c r="D178" i="1"/>
  <c r="D177" i="1"/>
  <c r="D176" i="1"/>
  <c r="D175" i="1"/>
  <c r="D174" i="1"/>
  <c r="D173" i="1"/>
  <c r="D172" i="1"/>
  <c r="D171" i="1"/>
  <c r="D170" i="1"/>
  <c r="D169" i="1"/>
  <c r="D168" i="1"/>
  <c r="D165" i="1"/>
  <c r="D164" i="1"/>
  <c r="D162" i="1"/>
  <c r="D160" i="1"/>
  <c r="D159" i="1"/>
  <c r="D158" i="1"/>
  <c r="D156" i="1"/>
  <c r="D155" i="1"/>
  <c r="D154" i="1"/>
  <c r="D153" i="1"/>
  <c r="F267" i="1" l="1"/>
  <c r="F281" i="1" s="1"/>
  <c r="F382" i="1" s="1"/>
  <c r="I77" i="10"/>
  <c r="J77" i="10" s="1"/>
  <c r="D249" i="1"/>
  <c r="D190" i="1"/>
  <c r="D136" i="1"/>
  <c r="D135" i="1"/>
  <c r="D133" i="1"/>
  <c r="D132" i="1"/>
  <c r="D131" i="1"/>
  <c r="D129" i="1"/>
  <c r="D127" i="1"/>
  <c r="D126" i="1"/>
  <c r="E136" i="1"/>
  <c r="E135" i="1"/>
  <c r="E133" i="1"/>
  <c r="E132" i="1"/>
  <c r="E131" i="1"/>
  <c r="E129" i="1"/>
  <c r="E127" i="1"/>
  <c r="E126" i="1"/>
  <c r="E125" i="1"/>
  <c r="D118" i="1"/>
  <c r="D116" i="1"/>
  <c r="D115" i="1"/>
  <c r="D113" i="1"/>
  <c r="D112" i="1"/>
  <c r="D111" i="1"/>
  <c r="D110" i="1"/>
  <c r="D109" i="1"/>
  <c r="D108" i="1"/>
  <c r="D106" i="1"/>
  <c r="D105" i="1"/>
  <c r="D104" i="1"/>
  <c r="D103" i="1"/>
  <c r="D102" i="1"/>
  <c r="D100" i="1"/>
  <c r="D99" i="1"/>
  <c r="D97" i="1"/>
  <c r="D95" i="1"/>
  <c r="D94" i="1"/>
  <c r="D93" i="1"/>
  <c r="D92" i="1"/>
  <c r="E118" i="1"/>
  <c r="E116" i="1"/>
  <c r="E115" i="1"/>
  <c r="E113" i="1"/>
  <c r="E112" i="1"/>
  <c r="E111" i="1"/>
  <c r="E110" i="1"/>
  <c r="E109" i="1"/>
  <c r="E108" i="1"/>
  <c r="E106" i="1"/>
  <c r="E105" i="1"/>
  <c r="E104" i="1"/>
  <c r="E103" i="1"/>
  <c r="E102" i="1"/>
  <c r="E100" i="1"/>
  <c r="E99" i="1"/>
  <c r="E97" i="1"/>
  <c r="E95" i="1"/>
  <c r="E94" i="1"/>
  <c r="E93" i="1"/>
  <c r="E92" i="1"/>
  <c r="D85" i="1"/>
  <c r="D83" i="1"/>
  <c r="D82" i="1"/>
  <c r="D81" i="1"/>
  <c r="E85" i="1"/>
  <c r="E83" i="1"/>
  <c r="E82" i="1"/>
  <c r="E81" i="1"/>
  <c r="E77" i="1"/>
  <c r="E76" i="1"/>
  <c r="E74" i="1"/>
  <c r="E73" i="1"/>
  <c r="E72" i="1"/>
  <c r="E71" i="1"/>
  <c r="E70" i="1"/>
  <c r="E68" i="1"/>
  <c r="E67" i="1"/>
  <c r="E66" i="1"/>
  <c r="E65" i="1"/>
  <c r="E64" i="1"/>
  <c r="E63" i="1"/>
  <c r="E61" i="1"/>
  <c r="E58" i="1"/>
  <c r="E57" i="1"/>
  <c r="E56" i="1"/>
  <c r="E55" i="1"/>
  <c r="E54" i="1"/>
  <c r="D77" i="1"/>
  <c r="D76" i="1"/>
  <c r="D74" i="1"/>
  <c r="D73" i="1"/>
  <c r="D72" i="1"/>
  <c r="D71" i="1"/>
  <c r="D70" i="1"/>
  <c r="D68" i="1"/>
  <c r="D67" i="1"/>
  <c r="D66" i="1"/>
  <c r="D65" i="1"/>
  <c r="D64" i="1"/>
  <c r="D63" i="1"/>
  <c r="D61" i="1"/>
  <c r="D58" i="1"/>
  <c r="D57" i="1"/>
  <c r="D56" i="1"/>
  <c r="D55" i="1"/>
  <c r="D54" i="1"/>
  <c r="D32" i="1"/>
  <c r="D31" i="1"/>
  <c r="D29" i="1"/>
  <c r="D28" i="1"/>
  <c r="D26" i="1"/>
  <c r="D25" i="1"/>
  <c r="D23" i="1"/>
  <c r="D22" i="1"/>
  <c r="D21" i="1"/>
  <c r="D20" i="1"/>
  <c r="D19" i="1"/>
  <c r="D18" i="1"/>
  <c r="D17" i="1"/>
  <c r="D15" i="1"/>
  <c r="D14" i="1"/>
  <c r="D13" i="1"/>
  <c r="D8" i="1"/>
  <c r="D7" i="1"/>
  <c r="D6" i="1"/>
  <c r="D5" i="1"/>
  <c r="D4" i="1"/>
  <c r="E47" i="1"/>
  <c r="E45" i="1"/>
  <c r="E44" i="1"/>
  <c r="E43" i="1"/>
  <c r="E40" i="1"/>
  <c r="E38" i="1"/>
  <c r="D47" i="1"/>
  <c r="D45" i="1"/>
  <c r="D44" i="1"/>
  <c r="D43" i="1"/>
  <c r="D40" i="1"/>
  <c r="D38" i="1"/>
  <c r="J137" i="1" l="1"/>
  <c r="D137" i="1"/>
  <c r="J46" i="3"/>
  <c r="J48" i="1" s="1"/>
  <c r="E137" i="1"/>
  <c r="H267" i="1"/>
  <c r="D119" i="1"/>
  <c r="J119" i="1"/>
  <c r="D86" i="1"/>
  <c r="E119" i="1"/>
  <c r="D33" i="1"/>
  <c r="E86" i="1"/>
  <c r="E78" i="1"/>
  <c r="D78" i="1"/>
  <c r="E48" i="1"/>
  <c r="D48" i="1"/>
  <c r="D382" i="1" l="1"/>
  <c r="J281" i="1"/>
  <c r="J267" i="1"/>
  <c r="I267" i="1"/>
  <c r="J329" i="1" l="1"/>
  <c r="J86" i="1"/>
  <c r="J33" i="1"/>
  <c r="E33" i="1" l="1"/>
  <c r="E382" i="1" l="1"/>
</calcChain>
</file>

<file path=xl/sharedStrings.xml><?xml version="1.0" encoding="utf-8"?>
<sst xmlns="http://schemas.openxmlformats.org/spreadsheetml/2006/main" count="1471" uniqueCount="521">
  <si>
    <t>12   SERVICE FEES</t>
  </si>
  <si>
    <t>02   PERSONNEL</t>
  </si>
  <si>
    <t>01   FULL TIME Wages</t>
  </si>
  <si>
    <t>02   OVERTIME WAGES</t>
  </si>
  <si>
    <t>03   PART-TIME WAGES</t>
  </si>
  <si>
    <t>05   EDUCATION/TRAINING</t>
  </si>
  <si>
    <t>06   TRAVEL/FOOD/LODGING REIMBURSEMENT</t>
  </si>
  <si>
    <t>56   REGISTRY FEES</t>
  </si>
  <si>
    <t>57   STATE CLERK FEES</t>
  </si>
  <si>
    <t>58   BANK FEES</t>
  </si>
  <si>
    <t>16   OFFICE</t>
  </si>
  <si>
    <t>30    GENERAL SUPPLIES</t>
  </si>
  <si>
    <t>31   POSTAGE</t>
  </si>
  <si>
    <t>32   COMPUTER/TECHNOLOGY MAINTENANCE</t>
  </si>
  <si>
    <t>34   SOFTWARE FEES</t>
  </si>
  <si>
    <t>35   COPIER/PRINTER FEES &amp; MAINTENANCE</t>
  </si>
  <si>
    <t>36   ADVERTISING</t>
  </si>
  <si>
    <t>37   VOTING</t>
  </si>
  <si>
    <t>18   EQUIPMENT &amp; SUPPLIES</t>
  </si>
  <si>
    <t>60   GENERAL EQUIPMENT</t>
  </si>
  <si>
    <t>64   PUBLIC EDUCATION</t>
  </si>
  <si>
    <t>65   CLEANING</t>
  </si>
  <si>
    <t>20   VEHICLE</t>
  </si>
  <si>
    <t>26   FUEL</t>
  </si>
  <si>
    <t>79   FLEET MAINTENANCE</t>
  </si>
  <si>
    <t>22   FACILITIES &amp; GROUNDS</t>
  </si>
  <si>
    <t>80   BUIDLING MAINTENANCE</t>
  </si>
  <si>
    <t>85   GROUNDS MAINTENANCE</t>
  </si>
  <si>
    <t>Dept:   04 CODE ENFORCEMENT</t>
  </si>
  <si>
    <t>50   PERSONNEL CONTRACT FEES</t>
  </si>
  <si>
    <t>Dept:   06 POLICE DEPARTMENT</t>
  </si>
  <si>
    <t>47   MEDICAL TESTING/PROTECTION</t>
  </si>
  <si>
    <t>38   TRAINING REFERENCE MATERIAL</t>
  </si>
  <si>
    <t xml:space="preserve"> </t>
  </si>
  <si>
    <t>61   SAFETY EQUIPMENT</t>
  </si>
  <si>
    <t>62   CLOTHING</t>
  </si>
  <si>
    <t>63   MEDICAL</t>
  </si>
  <si>
    <t>DEPT:  02 ADMINSTRATION                                             SUBTOTALS</t>
  </si>
  <si>
    <t>DEPT:  04 CODE ENFORCEMENT                                       SUBTOTAL</t>
  </si>
  <si>
    <t>Dept:    08 ANIMAL CONTROL</t>
  </si>
  <si>
    <t>49   ORGANIZATIONAL CONTRACTS</t>
  </si>
  <si>
    <t>86   VEHICLE CONTRACT FEES</t>
  </si>
  <si>
    <t>DEPT:  08 ANIMAL CONTROL                                        SUBTOTAL</t>
  </si>
  <si>
    <t>Dept:    10 FIRE DEPARTMENT</t>
  </si>
  <si>
    <t>04   STIPENDS</t>
  </si>
  <si>
    <t>86   FIREFIGHTER/EMS COVERAGE</t>
  </si>
  <si>
    <t>59   MEMBERSHIP FEES</t>
  </si>
  <si>
    <t>66   TRAINING SUPPLIES</t>
  </si>
  <si>
    <t>80   BUILDING MAINTENANCE</t>
  </si>
  <si>
    <t>DEPT:  08 FIRE DEPARTMENT                                        SUBTOTAL</t>
  </si>
  <si>
    <t>Dept:    12 EMS-FIRST RESPONDER</t>
  </si>
  <si>
    <t>05   EDUCATION</t>
  </si>
  <si>
    <t>20 VEHICLES</t>
  </si>
  <si>
    <t>22 FACILITIES &amp; GROUNDS</t>
  </si>
  <si>
    <t>10 OTHER INSURANCE</t>
  </si>
  <si>
    <t>10   OTHER INSURANCE</t>
  </si>
  <si>
    <t>DEPT:  12 EMS-FIRST RESPONDER                                        SUBTOTAL</t>
  </si>
  <si>
    <t>Dept:    14 EMERGENCY MANAGEMENT</t>
  </si>
  <si>
    <t>06  TRAVEL/FOOD/LODGING</t>
  </si>
  <si>
    <t>30   GENERAL SUPPLIES</t>
  </si>
  <si>
    <t>DEPT:  14 EMERGENCY MANAGEMENT                                        SUBTOTAL</t>
  </si>
  <si>
    <t>Dept:    16 PUBLIC WORKS</t>
  </si>
  <si>
    <t>01   FULL-TIME WAGES &amp; SALARIES</t>
  </si>
  <si>
    <t>51   MISC. STRIPING, BEAVER, TREES</t>
  </si>
  <si>
    <t>61   LICENSING FEES</t>
  </si>
  <si>
    <t xml:space="preserve">32   COMPUTER/TECHNOLOGY MAINTENANCE </t>
  </si>
  <si>
    <t>67   HOT TOP &amp; COLD PATCH</t>
  </si>
  <si>
    <t>68   DRAINAGE &amp; EROSION MATERIAL</t>
  </si>
  <si>
    <t>69   WINTER WEAR PARTS</t>
  </si>
  <si>
    <t>70   TRAFFIC CONTROL SIGNS &amp; DEVICES</t>
  </si>
  <si>
    <t>71   WINTER SALT</t>
  </si>
  <si>
    <t>72   WINTER SAND</t>
  </si>
  <si>
    <t>73   GARAGE &amp; WELDING SUPPLIES</t>
  </si>
  <si>
    <t>74   SMALL EQUIPMENT &amp; TOOLS</t>
  </si>
  <si>
    <t>75   AGGREGATES</t>
  </si>
  <si>
    <t>76   EQUIPMENT RENTAL</t>
  </si>
  <si>
    <t>82   TREE REMOVAL</t>
  </si>
  <si>
    <t>83   FUEL DEPOT MAINTENANCE &amp; REPAIR</t>
  </si>
  <si>
    <t>84   CEMETARY CARE</t>
  </si>
  <si>
    <t>DEPT:  06 POLICE DEPARTMENT                                         SUBTOTAL</t>
  </si>
  <si>
    <t>DEPT:  16 PUBLIC WORKS                                                   SUBTOTAL</t>
  </si>
  <si>
    <t>Dept:    18  TRANSFER STATION</t>
  </si>
  <si>
    <t>01   FULL-TIME WAGES</t>
  </si>
  <si>
    <t>12  SERVICE FEES</t>
  </si>
  <si>
    <t>52   MUNICIPAL SOLID WASTE</t>
  </si>
  <si>
    <t>53   DEMOLITION MATERIALS</t>
  </si>
  <si>
    <t>54   RECYCLING</t>
  </si>
  <si>
    <t>55   TIRE DISPOSAL</t>
  </si>
  <si>
    <t>78   OTHER SUPPLIES</t>
  </si>
  <si>
    <t xml:space="preserve">20   VEHICLE </t>
  </si>
  <si>
    <t>DEPT:  16 TRANSFER STATION                                                   SUBTOTAL</t>
  </si>
  <si>
    <t>Dept:    19 WAGES &amp; BENEFITS ADJUSTMENT</t>
  </si>
  <si>
    <t>DEPT:  19 WAGES &amp; BENEFTIS ADJUSTMENT                                                   SUBTOTAL</t>
  </si>
  <si>
    <t>Dept:    20 PAYROLL TAX &amp; RETIREMENT</t>
  </si>
  <si>
    <t>04   RETIREMENT</t>
  </si>
  <si>
    <t>07   ICMA</t>
  </si>
  <si>
    <t>08   MAINE STATE RETIREMENT (MPERS)</t>
  </si>
  <si>
    <t>06   PAYROLL TAX</t>
  </si>
  <si>
    <t>09   FICA</t>
  </si>
  <si>
    <t>10   MEDICARE</t>
  </si>
  <si>
    <t>DEPT:  20 PAYROLL TAX &amp; RETIREMENT                                                   SUBTOTAL</t>
  </si>
  <si>
    <t>Dept:    22 INSURANCES</t>
  </si>
  <si>
    <t>11   MEDICAL OPT-OUT</t>
  </si>
  <si>
    <t>12   EMPLOYER PAID HEALTH</t>
  </si>
  <si>
    <t>13   WORKERS COMPENSATION</t>
  </si>
  <si>
    <t>14   UNEMPLOYMENT</t>
  </si>
  <si>
    <t>15   EMPLOYER PAID LIFE</t>
  </si>
  <si>
    <t>16   HEALTHCARE REIMBURSEMENT ACCOUNT</t>
  </si>
  <si>
    <t>17  FLEX SPENDING ACCOUNT</t>
  </si>
  <si>
    <t>18   PUBLIC OFFICIALS</t>
  </si>
  <si>
    <t>08   EMPLOYMENT INSURANCE</t>
  </si>
  <si>
    <t>80   PROPERTY, CONTRACTORS &amp; LAW</t>
  </si>
  <si>
    <t>81   GENERAL LIABILITY</t>
  </si>
  <si>
    <t>82   FLEET</t>
  </si>
  <si>
    <t>83   BOND</t>
  </si>
  <si>
    <t>84   TRANSMITTING EQUIPMENT</t>
  </si>
  <si>
    <t>85   BOILER</t>
  </si>
  <si>
    <t>DEPT:  22 INSURANCES                                                       SUBTOTAL</t>
  </si>
  <si>
    <t>Dept:    24 BOARD &amp; COMMITTEES</t>
  </si>
  <si>
    <t>30   SELECTMEN</t>
  </si>
  <si>
    <t>31   PLANNING BOARD</t>
  </si>
  <si>
    <t>DEPT:  24 BOARDS &amp; COMMITTEES                                                      SUBTOTAL</t>
  </si>
  <si>
    <t>Dept:    26 PROFESSIONAL SERVICES</t>
  </si>
  <si>
    <t>41   LEGAL SERVICES</t>
  </si>
  <si>
    <t>42   ENGINEERING SERVICES</t>
  </si>
  <si>
    <t>43   PLANNING SERVICES</t>
  </si>
  <si>
    <t>44   AUDIT SERVICES</t>
  </si>
  <si>
    <t>50   ANNUAL ASSESSMENT</t>
  </si>
  <si>
    <t>45   ASSESSING SERVICES</t>
  </si>
  <si>
    <t>64   OTHER SERVICE FEES/MAPPING</t>
  </si>
  <si>
    <t>DEPT:  26 PROFESSIONAL SERVICES                                                      SUBTOTAL</t>
  </si>
  <si>
    <t>Dept:    27 STORMWATER MANAGEMENT</t>
  </si>
  <si>
    <t>12 SERVICE FEES</t>
  </si>
  <si>
    <t>48   STORM DRAIN CLEANING</t>
  </si>
  <si>
    <t>38   TRAINING/REFERENCE MATERIALS</t>
  </si>
  <si>
    <t>DEPT:  27 STORMWATER MANAGEMENT                                                      SUBTOTAL</t>
  </si>
  <si>
    <t>60 DISPATCH</t>
  </si>
  <si>
    <t>34   SOFTWARE</t>
  </si>
  <si>
    <t>87   POLICE</t>
  </si>
  <si>
    <t>88   E911/PSAP</t>
  </si>
  <si>
    <t>89   FIRE &amp; EMS</t>
  </si>
  <si>
    <t>90   TOWER RENTAL</t>
  </si>
  <si>
    <t>Dept:    28 DISPATCH&amp; E911/PSAP</t>
  </si>
  <si>
    <t>DEPT:  28 DISPATCH E911/PSAP                                                     SUBTOTAL</t>
  </si>
  <si>
    <t>Dept:    30 PUBLIC UTILITIES</t>
  </si>
  <si>
    <t>14   OPERATIONAL UTILITIES</t>
  </si>
  <si>
    <t>20   PHONE-LANDLINES</t>
  </si>
  <si>
    <t>21   PHONE-CELL</t>
  </si>
  <si>
    <t>22   HEAT</t>
  </si>
  <si>
    <t>23   ELECTRICITY</t>
  </si>
  <si>
    <t>24   WATER</t>
  </si>
  <si>
    <t>25   SEWER</t>
  </si>
  <si>
    <t>25   INTERNET</t>
  </si>
  <si>
    <t>70   STREET LIGHTS</t>
  </si>
  <si>
    <t>71   HYDRANTS</t>
  </si>
  <si>
    <t>DEPT:  30 PUBLIC UTILITIES                                                    SUBTOTAL</t>
  </si>
  <si>
    <t>Dept:    32 ORGANIZATIONS</t>
  </si>
  <si>
    <t>80   MAINE MUNICIPAL ASSOCIATION</t>
  </si>
  <si>
    <t>81   ANDROSCOGGIN VALLEY COUNCIL OF GOV'T</t>
  </si>
  <si>
    <t>82   DAM COMMISSION</t>
  </si>
  <si>
    <t>83 MOUNTAINEERS</t>
  </si>
  <si>
    <t>62   ORGANIZATIONAL CONTRIBUTIONS</t>
  </si>
  <si>
    <t>84   VETERANS</t>
  </si>
  <si>
    <t>63   COMMUNITY FESTIVITIES</t>
  </si>
  <si>
    <t>Dept:    34 GENERAL ASSSISTANCE</t>
  </si>
  <si>
    <t>93   SPECIAL REVENUE TRANSFER</t>
  </si>
  <si>
    <t>DEPT:  32 ORGANIZATIONS                                                SUBTOTAL</t>
  </si>
  <si>
    <t>DEPT:  34 GENERAL ASSISTANCE                                                   SUBTOTAL</t>
  </si>
  <si>
    <t>Dept:    35 NON-PROFIT CONTRIBUTIONS</t>
  </si>
  <si>
    <t>DEPT:  35 NON-PROFIT CONTRIBUTIONS                                                   SUBTOTAL</t>
  </si>
  <si>
    <t>TOTAL</t>
  </si>
  <si>
    <t>% INCREASE OR DECREASE</t>
  </si>
  <si>
    <t>$  INCREASE OR DECREASE</t>
  </si>
  <si>
    <t>CODE ENFORCEMENT COST CENTER</t>
  </si>
  <si>
    <t>01   FULL TIME WAGE</t>
  </si>
  <si>
    <t>38   TRAINING/REFERENCE MATERIAL</t>
  </si>
  <si>
    <t>64   OTHER SERVICE FEES</t>
  </si>
  <si>
    <t>EMS/FIRST RESPONDER COST CENTER</t>
  </si>
  <si>
    <t>FIRE DEPARTMENT COST CENTER</t>
  </si>
  <si>
    <t>POLICE DEPARTMENT COST CENTER</t>
  </si>
  <si>
    <t>TRANSFER STATION COST CENTER</t>
  </si>
  <si>
    <t>INSURANCE  COST CENTER</t>
  </si>
  <si>
    <t>BOARD &amp; COMMITTEES  COST CENTER</t>
  </si>
  <si>
    <t>PROFESSIONAL SERVICES COST CENTER</t>
  </si>
  <si>
    <t>STORMWATER MANAGEMENT COST CENTER</t>
  </si>
  <si>
    <t>PUBLIC UTILITIES COST CENTER</t>
  </si>
  <si>
    <t>ORGANIZATIONS COST CENTER</t>
  </si>
  <si>
    <t>ANIMAL CONTROL  DEPARTMENT</t>
  </si>
  <si>
    <t xml:space="preserve">  </t>
  </si>
  <si>
    <t>FROM EXISTING FUNDS</t>
  </si>
  <si>
    <t>TRANSFER STATION</t>
  </si>
  <si>
    <t>LEAF RETAINING WALL</t>
  </si>
  <si>
    <t>Capital Requests</t>
  </si>
  <si>
    <t>ADMINISTRATION</t>
  </si>
  <si>
    <t>Dept:    34 GENERAL ASSISTANCE</t>
  </si>
  <si>
    <t>93 SPECIAL REVENUE TRANSFER</t>
  </si>
  <si>
    <t>91   SPECIAL REVENUE FUND TRANSFER</t>
  </si>
  <si>
    <t>TRANSFER STATION SUBTOTALS</t>
  </si>
  <si>
    <t>From Existing Funds</t>
  </si>
  <si>
    <t>Balance from New Funds</t>
  </si>
  <si>
    <t>FY-20 Approved</t>
  </si>
  <si>
    <t>TM PROPOSED FY21</t>
  </si>
  <si>
    <t>47   MEDICAL</t>
  </si>
  <si>
    <t>ADMINISTRATION SUBTOTALS</t>
  </si>
  <si>
    <t xml:space="preserve">TOTAL APPROVED </t>
  </si>
  <si>
    <t>BALANCE FROM NEW  TAXES</t>
  </si>
  <si>
    <t>Total Requested</t>
  </si>
  <si>
    <t>TOTAL REQUESTED</t>
  </si>
  <si>
    <t>FY-21 TOWN MGR. PROPOSED</t>
  </si>
  <si>
    <t>2 40-YD AND 1 20-YD ROLL-OFF CONTAINERS</t>
  </si>
  <si>
    <t>2 40 -YD AND 1 30-YD ROLL-OFF CONTAINERS</t>
  </si>
  <si>
    <t>FY-2 DEPARTMENT HEAD REQUEST</t>
  </si>
  <si>
    <t>DISPATCH COST CENTER &amp; E911/PSAP</t>
  </si>
  <si>
    <t>81   MARTINS POINT</t>
  </si>
  <si>
    <t>Dept:    28 DISPATCH &amp; E911/PSAP</t>
  </si>
  <si>
    <t>SABATTUS REC CLUB</t>
  </si>
  <si>
    <t>TOWN MEETING APPROVED  FY22</t>
  </si>
  <si>
    <t>87   SABATTUS REC CLUB</t>
  </si>
  <si>
    <t>35   COPIER FEES</t>
  </si>
  <si>
    <t>30   POSTAGE</t>
  </si>
  <si>
    <t>HIGH EFFECIENCY BOILER</t>
  </si>
  <si>
    <t>81   MARTIN'S POINT</t>
  </si>
  <si>
    <t>01   FULL TIME WAGES</t>
  </si>
  <si>
    <t>27   INTERNET</t>
  </si>
  <si>
    <t>01   FULL TIME WAGS</t>
  </si>
  <si>
    <t>01   FILL TIME WAGES</t>
  </si>
  <si>
    <t>GENERAL ASSISTANCE COST CENTER</t>
  </si>
  <si>
    <t>Dept:    02 ADMINISTRATION</t>
  </si>
  <si>
    <t>Total   Requested</t>
  </si>
  <si>
    <t>NON-PROFIT ORGANIZATIONS COST CENTER</t>
  </si>
  <si>
    <t>APPROVED                        FY24</t>
  </si>
  <si>
    <t>86   SAFE VOICES</t>
  </si>
  <si>
    <t>86   RURAL COMMUNITY ACTION MINISTRY</t>
  </si>
  <si>
    <t>86   SENIORS PLUS</t>
  </si>
  <si>
    <t>86   COMMUNITY CONCEPTS</t>
  </si>
  <si>
    <t>Dept:    32 ORGANIZATIONS NON-PROFIT</t>
  </si>
  <si>
    <t>DEPT:  32 ORGANIZATIONS NON-PROFIT                                                   SUBTOTAL</t>
  </si>
  <si>
    <t>86   MAINE PUBLIC RADIO</t>
  </si>
  <si>
    <t>86   LIFEFLIGHT</t>
  </si>
  <si>
    <t>59   FEES</t>
  </si>
  <si>
    <t>86   TRI COUNTY MENTAL HEALTH</t>
  </si>
  <si>
    <t>51   MISC. STRIPING, BEAVER</t>
  </si>
  <si>
    <t>NEW ROOF</t>
  </si>
  <si>
    <t>SAVE FOR TOP COAT PARKING LOT</t>
  </si>
  <si>
    <t>SAVE FOR TOWN RE-VAL</t>
  </si>
  <si>
    <t>03   WAGES</t>
  </si>
  <si>
    <t>FT fire chief</t>
  </si>
  <si>
    <t>APPROVED                                    FY23</t>
  </si>
  <si>
    <t>APPROVED                       FY25</t>
  </si>
  <si>
    <t>03   PART TIME WAGES</t>
  </si>
  <si>
    <t>APPROVED FY25</t>
  </si>
  <si>
    <t>01   FULLTIME &amp;CHIEF WAGES</t>
  </si>
  <si>
    <t>49    ORGANIZATION CONTRACT FEES</t>
  </si>
  <si>
    <t>% INCREASE OR DECREASE FROM FY26</t>
  </si>
  <si>
    <t>86  COMMUNITY CARE BACKPACK PROGRAM</t>
  </si>
  <si>
    <t>86   SABATTUS HISTORICAL SOCIETY</t>
  </si>
  <si>
    <t>UTILITIES</t>
  </si>
  <si>
    <t>21   CELL PHONES</t>
  </si>
  <si>
    <t>07   MISSION SQUARE</t>
  </si>
  <si>
    <t>07   HOLIDAY</t>
  </si>
  <si>
    <t>08   PTO</t>
  </si>
  <si>
    <t>09   LONGEVITY</t>
  </si>
  <si>
    <t>11   MFML</t>
  </si>
  <si>
    <t xml:space="preserve">                                                                      </t>
  </si>
  <si>
    <t>60   PERMIT FEES</t>
  </si>
  <si>
    <t>88   MARTINS POINT</t>
  </si>
  <si>
    <t>86   VEHICLE CONTRACT</t>
  </si>
  <si>
    <t>Sabattus Rec</t>
  </si>
  <si>
    <t>engineering</t>
  </si>
  <si>
    <t>5 employees</t>
  </si>
  <si>
    <t>not needed</t>
  </si>
  <si>
    <t>classes for T.M. , clerks, treasurer</t>
  </si>
  <si>
    <t>, BMV, TRIO, Voting, Moses, Maine Municipal</t>
  </si>
  <si>
    <t>travel reimbursement @ iRS rate of 72.5 per mile</t>
  </si>
  <si>
    <t>Previously was in a combined account</t>
  </si>
  <si>
    <t>lien fes @35.00 each</t>
  </si>
  <si>
    <t>cell 439.08  3060.92 landlines</t>
  </si>
  <si>
    <r>
      <t>Office/storage supplies</t>
    </r>
    <r>
      <rPr>
        <sz val="12"/>
        <color theme="1"/>
        <rFont val="Aptos"/>
        <family val="2"/>
      </rPr>
      <t xml:space="preserve"> -such as pens, pencils, markers, highlighters, notebooks, legal pads, sticky notes, paper, staplers, staples, paper clips, binder clips, folders, binders, tabs, and labels,  printing and mailing supplies, ink and toner cartridges, envelopes, mailing labels, packing tape, desk organizers, file boxes, document trays, hanging files, and file folders,  keyboards, mice, mouse pads, headsets,  USB drives, printer paper, and batteries for office equipment </t>
    </r>
    <r>
      <rPr>
        <b/>
        <sz val="12"/>
        <color theme="1"/>
        <rFont val="Aptos"/>
        <family val="2"/>
      </rPr>
      <t>$4500.00</t>
    </r>
  </si>
  <si>
    <r>
      <t>Cleaning supplies</t>
    </r>
    <r>
      <rPr>
        <sz val="12"/>
        <color theme="1"/>
        <rFont val="Aptos"/>
        <family val="2"/>
      </rPr>
      <t xml:space="preserve">-  all‑purpose cleaners, disinfectants and sanitizing solutions, glass and window cleaners, floor cleaners, degreasers, restroom cleaners, hand soap, hand sanitizer, paper towels, toilet paper,  trash bags and liners, mops, mop heads, buckets, brooms, dustpans, cleaning cloths, sponges, scrub pads, brushes, spray bottles, absorbent </t>
    </r>
  </si>
  <si>
    <t>some of this is for computer equipment but most is maintnance and issues at150 an hour</t>
  </si>
  <si>
    <t>adobe pro 1600, civic plus 5500, gov windows 3500, trio 22400</t>
  </si>
  <si>
    <t>copier/stamp machine lease 5400, toner- copier 850(5@150 each), ink postage machine 750 (3@250 each)         Advertising: public hearings/notices</t>
  </si>
  <si>
    <t>tabulators 1500 each-  wages 15.10 an hourx 5 workersx14 hours  3 meetings</t>
  </si>
  <si>
    <t>Can be used for :scanners, office furniture, shredder, label maker, shelving, fire extinguisher</t>
  </si>
  <si>
    <t>van</t>
  </si>
  <si>
    <t xml:space="preserve">power washing, elevator issues, maintenance upkeep, </t>
  </si>
  <si>
    <t>yard maintenance, salt</t>
  </si>
  <si>
    <t>2% increase</t>
  </si>
  <si>
    <t>classes to keep certification</t>
  </si>
  <si>
    <t>previously in a different account</t>
  </si>
  <si>
    <t>ma;ping, GIS, AVCOG</t>
  </si>
  <si>
    <t>printer supplies, paper, office supplies</t>
  </si>
  <si>
    <t>computer parts, batteries, boots</t>
  </si>
  <si>
    <t>Position</t>
  </si>
  <si>
    <t>2025-2026</t>
  </si>
  <si>
    <t>2026-2027</t>
  </si>
  <si>
    <t>Chief</t>
  </si>
  <si>
    <t>Administrative Assistant</t>
  </si>
  <si>
    <t>23.46  (48796.80)</t>
  </si>
  <si>
    <t>Brown</t>
  </si>
  <si>
    <t>41.06 (85405.00)</t>
  </si>
  <si>
    <t>Belkin</t>
  </si>
  <si>
    <t>38.31 (79684.80)</t>
  </si>
  <si>
    <t xml:space="preserve"> Storer-Donnell</t>
  </si>
  <si>
    <t>32.46 (67516.80)</t>
  </si>
  <si>
    <t>Boucher</t>
  </si>
  <si>
    <t>Vacant</t>
  </si>
  <si>
    <t>41.06(85405.00)</t>
  </si>
  <si>
    <t>Stipends</t>
  </si>
  <si>
    <t>1000.00 longevity</t>
  </si>
  <si>
    <t>500.00 ASO</t>
  </si>
  <si>
    <t>300.00 SRO</t>
  </si>
  <si>
    <t>660.00 on call</t>
  </si>
  <si>
    <t>1000.00 Longevity</t>
  </si>
  <si>
    <t>1000.00 Bachelors Degree</t>
  </si>
  <si>
    <t>300.00 FTO</t>
  </si>
  <si>
    <t>Cohen-Storer</t>
  </si>
  <si>
    <t>500.00 Associates</t>
  </si>
  <si>
    <t>500.00 Military</t>
  </si>
  <si>
    <t>This line includes a number of expenditures such as contractual agreement to compensate for education and certificates that may be achieved by individual officers.  Financial support for maintaining accredited policies through Dirigo, Inc, are also included. Tuition for 2 officers to attend MCJA is included as well as monies for each officer to obtain required 40 hrs of training a year.</t>
  </si>
  <si>
    <t>Cost center</t>
  </si>
  <si>
    <t>Vendor</t>
  </si>
  <si>
    <t>expenditure</t>
  </si>
  <si>
    <t>Education/cert stipend</t>
  </si>
  <si>
    <t>Officers</t>
  </si>
  <si>
    <t>Accreditation fees software</t>
  </si>
  <si>
    <t>Dirigo safety</t>
  </si>
  <si>
    <t>Mleap maintenance</t>
  </si>
  <si>
    <t>Mleap program fees</t>
  </si>
  <si>
    <t>Policy/procedure training</t>
  </si>
  <si>
    <t>Software annual fee</t>
  </si>
  <si>
    <t>Powerdms</t>
  </si>
  <si>
    <t>Tuition to attend mcja (2)</t>
  </si>
  <si>
    <t>Maine criminal justice academy</t>
  </si>
  <si>
    <t>Access to NESPIN</t>
  </si>
  <si>
    <t>NE State police info Network</t>
  </si>
  <si>
    <t>Mandatory training</t>
  </si>
  <si>
    <t>varies</t>
  </si>
  <si>
    <t>education</t>
  </si>
  <si>
    <t>travel court</t>
  </si>
  <si>
    <t>previously in a different act</t>
  </si>
  <si>
    <t>covers legal issues with staff and cases</t>
  </si>
  <si>
    <t>psych evals- 725 each, physicals 100 each, backgroundchecks 400 each, polygraph 380 each</t>
  </si>
  <si>
    <t>This line is designed to support the vast area of necessary items at the Police periodically require in reviewing current expenditures. These include such routine items as a reams of copy paper, ink, pens, and other such administrative supplies a number of items from this year‘s budget include camera cases, business cards, and even candy for Halloween. Many of the purchases are one offs that will rarely be purchased again while others are staple products required to administratively allow the agency to function and deliver services assistance. </t>
  </si>
  <si>
    <t>150 an hours for support</t>
  </si>
  <si>
    <t>Dispatching fees and software</t>
  </si>
  <si>
    <t>Androscoggin County- various software for RMS  4190</t>
  </si>
  <si>
    <t>Lewiston-Auburn  911-  3900.00</t>
  </si>
  <si>
    <t>Circuit Charges 1800.00</t>
  </si>
  <si>
    <t>Axon software 1200.00</t>
  </si>
  <si>
    <t>Updates 1100.00</t>
  </si>
  <si>
    <t>215 mothly lease</t>
  </si>
  <si>
    <t>law books</t>
  </si>
  <si>
    <t>general equipment</t>
  </si>
  <si>
    <t>Axon 7250</t>
  </si>
  <si>
    <t>Power DMS 2400.</t>
  </si>
  <si>
    <t>Taser cartridges 800</t>
  </si>
  <si>
    <t>Ammo 2600</t>
  </si>
  <si>
    <t>Targets/cleaning sup 350</t>
  </si>
  <si>
    <t>Flares, latex gloves, fingerprint, evidence bags 2400</t>
  </si>
  <si>
    <t>support in the afyermath of an event</t>
  </si>
  <si>
    <t>aftermath of an event</t>
  </si>
  <si>
    <t>targets, stands, ammo, tasers</t>
  </si>
  <si>
    <t>maintenance</t>
  </si>
  <si>
    <t>to put down animals, testing/mds for strays</t>
  </si>
  <si>
    <t>mid coast 1.61 per capita</t>
  </si>
  <si>
    <t>ACO fee</t>
  </si>
  <si>
    <t>DR stipend</t>
  </si>
  <si>
    <t>national registry</t>
  </si>
  <si>
    <t>ME EMS fee</t>
  </si>
  <si>
    <t>cardiac machine due until 2027</t>
  </si>
  <si>
    <t>life pack, automated cpr device, straps, cords, AED pads</t>
  </si>
  <si>
    <t>medical supplies</t>
  </si>
  <si>
    <t>Tim Pinard</t>
  </si>
  <si>
    <t>Randy Wheeler</t>
  </si>
  <si>
    <t>Garrett Whelan</t>
  </si>
  <si>
    <t>Matt Gaydos</t>
  </si>
  <si>
    <t>Jason Reichard</t>
  </si>
  <si>
    <t>Forman</t>
  </si>
  <si>
    <t>200 hours per employee</t>
  </si>
  <si>
    <t>storm assistance</t>
  </si>
  <si>
    <t>Road scolar program, flagging, de-icing</t>
  </si>
  <si>
    <t>MATT 2000</t>
  </si>
  <si>
    <t>TIM 2000</t>
  </si>
  <si>
    <t xml:space="preserve"> Garrett 1000</t>
  </si>
  <si>
    <t>RANDY EDUCATION/LONGEVITY 500</t>
  </si>
  <si>
    <t>previously in different acct</t>
  </si>
  <si>
    <t>previously in a different acct</t>
  </si>
  <si>
    <t>required drug testing</t>
  </si>
  <si>
    <t>Line striping- will need more in future as roads are fixed, beaver dam removal</t>
  </si>
  <si>
    <t>Currently .14 cents a foot (price can increase)  Ball park, Lisbon, Littlefield, Jordan bridge</t>
  </si>
  <si>
    <t>stickers</t>
  </si>
  <si>
    <t>439.08 cell 1360.92 landline</t>
  </si>
  <si>
    <t>Printer/copier paper</t>
  </si>
  <si>
    <t>  Envelopes (various sizes)</t>
  </si>
  <si>
    <t>  File folders (manila, hanging)</t>
  </si>
  <si>
    <t>  Notepads, notebooks</t>
  </si>
  <si>
    <t>  Sticky notes</t>
  </si>
  <si>
    <t>  Index cards</t>
  </si>
  <si>
    <t>  Pens, pencils, highlighters</t>
  </si>
  <si>
    <t>  Markers</t>
  </si>
  <si>
    <t>  Staplers and staples</t>
  </si>
  <si>
    <t>  Paper clips and binder clips</t>
  </si>
  <si>
    <t>  Tape (clear, packing)</t>
  </si>
  <si>
    <t>  Rubber bands</t>
  </si>
  <si>
    <t>  Desk organizers</t>
  </si>
  <si>
    <t>troubleshooting</t>
  </si>
  <si>
    <t>contract 1874</t>
  </si>
  <si>
    <t>toner 420</t>
  </si>
  <si>
    <t>safety equipment</t>
  </si>
  <si>
    <t>Vests, safety glasses, coats, gloves, hard hats, chainsaw gear, welding shields, chains</t>
  </si>
  <si>
    <t>clothing</t>
  </si>
  <si>
    <t>$625 per person x 6</t>
  </si>
  <si>
    <t>hot top-  $100 a ton 200 tons yearly  Cold patch 165 a ton up to 80 tons yearly</t>
  </si>
  <si>
    <t>culverts</t>
  </si>
  <si>
    <t>cutting edges</t>
  </si>
  <si>
    <t>signs</t>
  </si>
  <si>
    <t>*salt- 78 a ton higher level of service 1538 tons</t>
  </si>
  <si>
    <t>3000 yds @ $15 yd</t>
  </si>
  <si>
    <t>absorbants, rags, paper products, shop towels, welding rods, fasteners, grindin</t>
  </si>
  <si>
    <t>chainsaw, large power tools, mowers, generators etc</t>
  </si>
  <si>
    <t>gravel/stone 11.00-25.00 depending on product</t>
  </si>
  <si>
    <t>roller, sweeper, compactor, chipper</t>
  </si>
  <si>
    <t>garage doors, fence, gate, insulation.</t>
  </si>
  <si>
    <t>porta potties</t>
  </si>
  <si>
    <t>necessary for visability and safety, erosuion, drainage, winter roads</t>
  </si>
  <si>
    <t>gas pump maintenance</t>
  </si>
  <si>
    <t>fees assist with stream crossing grants and project guidance</t>
  </si>
  <si>
    <t>3% increase Jerry</t>
  </si>
  <si>
    <t>$1.00 increase for all part time employees</t>
  </si>
  <si>
    <t>36324.36 payout for Jerry</t>
  </si>
  <si>
    <t>Jerry Sabin $3000., Clifford Michaud $1500., Arthur Cefalo $1500., Dave Pomerlou $1500.</t>
  </si>
  <si>
    <t>mandated HB shots and drug testing</t>
  </si>
  <si>
    <t xml:space="preserve">new contract 5% increase -$63945, state maintenance fee-$1400, haul 700 tons of trash a year-$65345, </t>
  </si>
  <si>
    <t>new contract 325 tons x 95.00=$30875.00</t>
  </si>
  <si>
    <t>Boxes &amp; Bags     160 cases x 60.00 = $9,600</t>
  </si>
  <si>
    <t>Freon Removal 170 units x $12.00 = $2,040</t>
  </si>
  <si>
    <t>Plastic Fee Disposal 15 tons x $150.00 = $2,250</t>
  </si>
  <si>
    <t>Mixed Paper disposal fee 33 tons x $35.00= $1,155.</t>
  </si>
  <si>
    <t>Cardboard disposal Fee 25 tons x $50.00 = $1,250</t>
  </si>
  <si>
    <t>Recycling:</t>
  </si>
  <si>
    <t>10x$175</t>
  </si>
  <si>
    <t>DEP 500, State report 100</t>
  </si>
  <si>
    <t>150 per hour</t>
  </si>
  <si>
    <t>$300 per cartridge, overdrafted last year</t>
  </si>
  <si>
    <t>full time- 650, part time 150 each, 900 for jackets, vests, gloves, sweatshirts</t>
  </si>
  <si>
    <t>recycling appreciation day  43 cases trash bags x $60= $2580, pens 389.11</t>
  </si>
  <si>
    <t>Office supplies- $2000.00</t>
  </si>
  <si>
    <t>Cleaning supplies- $400.00</t>
  </si>
  <si>
    <t>First aid supplies- $100.00</t>
  </si>
  <si>
    <t>Sign Store- $100.00</t>
  </si>
  <si>
    <t>Utility blades &amp; knives - $100.00</t>
  </si>
  <si>
    <t>health reimbursement account</t>
  </si>
  <si>
    <t>20 employees enrolled in this</t>
  </si>
  <si>
    <t>insurance policy covers any crimes committed within town by personnel</t>
  </si>
  <si>
    <t>covers a data breech</t>
  </si>
  <si>
    <t>previously ina different account</t>
  </si>
  <si>
    <t xml:space="preserve"> chairman $3600; 4 member $3000</t>
  </si>
  <si>
    <t>$50 per meeting  and site visit; $100 chair</t>
  </si>
  <si>
    <t>FOAA training, planning board basics and new member trainings</t>
  </si>
  <si>
    <t>The planning board needs office supplies to organize their files.  They are involved in important work that needs to be retained in an orderly manner.</t>
  </si>
  <si>
    <t>moved to public works</t>
  </si>
  <si>
    <t>used for tort and liability, zoning, land use and planning, ordinance and charter matters</t>
  </si>
  <si>
    <t>auditing services</t>
  </si>
  <si>
    <t>FLORES FEES</t>
  </si>
  <si>
    <t>assessing supplies, property cards, paper, ink</t>
  </si>
  <si>
    <t>assessing services 3 days a month</t>
  </si>
  <si>
    <t>assessing software</t>
  </si>
  <si>
    <t>mapping software</t>
  </si>
  <si>
    <t>staff and community education</t>
  </si>
  <si>
    <t>equipment rental to sweep streets and clean catch basins</t>
  </si>
  <si>
    <t>state permits</t>
  </si>
  <si>
    <t>requird for state permits</t>
  </si>
  <si>
    <t>wet weather sampling, preparation of plan, dry weqather inspections, low impact ordinance development</t>
  </si>
  <si>
    <t>billed per capita</t>
  </si>
  <si>
    <t>per capita</t>
  </si>
  <si>
    <t>fees</t>
  </si>
  <si>
    <t>organizational contributions</t>
  </si>
  <si>
    <t>fire 1 &amp; 2 1500.00 pp emt basic 1500 pp send 2 to both</t>
  </si>
  <si>
    <t>Chiefs meeting in Sunday River</t>
  </si>
  <si>
    <t>previosly in another account</t>
  </si>
  <si>
    <t>physicals 400 each</t>
  </si>
  <si>
    <t>Maine Fire Chiefs- $165</t>
  </si>
  <si>
    <t>National Fire Academy $165</t>
  </si>
  <si>
    <t>I am Responding- $550</t>
  </si>
  <si>
    <t>New England Fools $165</t>
  </si>
  <si>
    <t>office supplies</t>
  </si>
  <si>
    <t xml:space="preserve">150 an hour </t>
  </si>
  <si>
    <t>schedulin and documentation software</t>
  </si>
  <si>
    <t>copier contrct</t>
  </si>
  <si>
    <t>pump testing 1000, hose and ladder testing 5400   rest is for replacement of equipment</t>
  </si>
  <si>
    <t>fire gear  for 3 people</t>
  </si>
  <si>
    <t>t shirts  for staff, dress uniform 2000</t>
  </si>
  <si>
    <t>fire prevention 1250- osha 1250</t>
  </si>
  <si>
    <t>supplies</t>
  </si>
  <si>
    <t>material to build props for training</t>
  </si>
  <si>
    <t>chief-76323, Ft1-55167, FT2-58527, FT3-58527, FT4- 55167</t>
  </si>
  <si>
    <t>2.50 increase contractual</t>
  </si>
  <si>
    <t>TOWN MANAGER PROPOSED  FY27</t>
  </si>
  <si>
    <t>APPROVED  FY26</t>
  </si>
  <si>
    <t>APPROVED  FY27</t>
  </si>
  <si>
    <t>APPROVED FY 27</t>
  </si>
  <si>
    <t>APPROVED FY -26</t>
  </si>
  <si>
    <t>APPROVED                        FY25</t>
  </si>
  <si>
    <t>APPROVED FY23</t>
  </si>
  <si>
    <t>$  INCREASE OR DECREASE FROM FY26</t>
  </si>
  <si>
    <t>FY26-APPROVED</t>
  </si>
  <si>
    <t>FY27-REQUEST</t>
  </si>
  <si>
    <t>FY 27</t>
  </si>
  <si>
    <t>TOWN MANAGER FY27</t>
  </si>
  <si>
    <t>APPROVED                       FY26</t>
  </si>
  <si>
    <t>APPROVED                                    FY24</t>
  </si>
  <si>
    <t>FY 27 ADMINISTRATIVE COST CENTER</t>
  </si>
  <si>
    <t>FY27</t>
  </si>
  <si>
    <t>INCREASE 0R DECREASE FROM FY26</t>
  </si>
  <si>
    <t>TOWN MANAGER     FY27</t>
  </si>
  <si>
    <t>APPROVED           FY26</t>
  </si>
  <si>
    <t>FY 27 PUBLIC WORKS COST CENTER</t>
  </si>
  <si>
    <t>TOWN MANAGER  FY27</t>
  </si>
  <si>
    <t>APPROVED FY26</t>
  </si>
  <si>
    <t>TOWN MANGER  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</si>
</sst>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1" formatCode="_(* #,##0_);_(* \(#,##0\);_(* &quot;-&quot;_);_(@_)"/>
    <numFmt numFmtId="44" formatCode="_(&quot;$&quot;* #,##0.00_);_(&quot;$&quot;* \(#,##0.00\);_(&quot;$&quot;* &quot;-&quot;??_);_(@_)"/>
  </numFmts>
  <fonts count="29" x14ac:knownFonts="1">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1"/>
      <color rgb="FF00B050"/>
      <name val="Calibri"/>
      <family val="2"/>
      <scheme val="minor"/>
    </font>
    <font>
      <b/>
      <sz val="11"/>
      <name val="Calibri"/>
      <family val="2"/>
      <scheme val="minor"/>
    </font>
    <font>
      <b/>
      <sz val="14"/>
      <color theme="1"/>
      <name val="Calibri"/>
      <family val="2"/>
      <scheme val="minor"/>
    </font>
    <font>
      <b/>
      <sz val="14"/>
      <color rgb="FF00B050"/>
      <name val="Calibri"/>
      <family val="2"/>
      <scheme val="minor"/>
    </font>
    <font>
      <sz val="14"/>
      <color theme="1"/>
      <name val="Calibri"/>
      <family val="2"/>
      <scheme val="minor"/>
    </font>
    <font>
      <b/>
      <sz val="20"/>
      <color theme="1"/>
      <name val="Calibri"/>
      <family val="2"/>
      <scheme val="minor"/>
    </font>
    <font>
      <b/>
      <sz val="14"/>
      <color rgb="FFFF0000"/>
      <name val="Calibri"/>
      <family val="2"/>
      <scheme val="minor"/>
    </font>
    <font>
      <sz val="11"/>
      <color theme="1"/>
      <name val="Calibri"/>
      <family val="2"/>
      <scheme val="minor"/>
    </font>
    <font>
      <b/>
      <sz val="14"/>
      <name val="Calibri"/>
      <family val="2"/>
      <scheme val="minor"/>
    </font>
    <font>
      <sz val="14"/>
      <name val="Calibri"/>
      <family val="2"/>
      <scheme val="minor"/>
    </font>
    <font>
      <sz val="11"/>
      <name val="Calibri"/>
      <family val="2"/>
      <scheme val="minor"/>
    </font>
    <font>
      <sz val="11"/>
      <color rgb="FFFF0000"/>
      <name val="Calibri"/>
      <family val="2"/>
      <scheme val="minor"/>
    </font>
    <font>
      <sz val="14"/>
      <color rgb="FFFF0000"/>
      <name val="Calibri"/>
      <family val="2"/>
      <scheme val="minor"/>
    </font>
    <font>
      <b/>
      <sz val="13"/>
      <color rgb="FF00B050"/>
      <name val="Calibri"/>
      <family val="2"/>
      <scheme val="minor"/>
    </font>
    <font>
      <sz val="13"/>
      <color theme="1"/>
      <name val="Calibri"/>
      <family val="2"/>
      <scheme val="minor"/>
    </font>
    <font>
      <b/>
      <sz val="13"/>
      <color theme="1"/>
      <name val="Calibri"/>
      <family val="2"/>
      <scheme val="minor"/>
    </font>
    <font>
      <b/>
      <sz val="13"/>
      <color rgb="FFFF0000"/>
      <name val="Calibri"/>
      <family val="2"/>
      <scheme val="minor"/>
    </font>
    <font>
      <sz val="13"/>
      <name val="Calibri"/>
      <family val="2"/>
      <scheme val="minor"/>
    </font>
    <font>
      <sz val="10"/>
      <name val="Arial"/>
      <family val="2"/>
    </font>
    <font>
      <sz val="11"/>
      <color rgb="FF000000"/>
      <name val="Calibri"/>
      <family val="2"/>
      <scheme val="minor"/>
    </font>
    <font>
      <b/>
      <sz val="13"/>
      <name val="Calibri"/>
      <family val="2"/>
      <scheme val="minor"/>
    </font>
    <font>
      <sz val="13"/>
      <color rgb="FFFF0000"/>
      <name val="Calibri"/>
      <family val="2"/>
      <scheme val="minor"/>
    </font>
    <font>
      <u/>
      <sz val="11"/>
      <color rgb="FFFF0000"/>
      <name val="Calibri"/>
      <family val="2"/>
      <scheme val="minor"/>
    </font>
    <font>
      <sz val="12"/>
      <color theme="1"/>
      <name val="Aptos"/>
      <family val="2"/>
    </font>
    <font>
      <b/>
      <sz val="12"/>
      <color theme="1"/>
      <name val="Aptos"/>
      <family val="2"/>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6">
    <border>
      <left/>
      <right/>
      <top/>
      <bottom/>
      <diagonal/>
    </border>
    <border>
      <left style="medium">
        <color auto="1"/>
      </left>
      <right style="medium">
        <color auto="1"/>
      </right>
      <top style="medium">
        <color auto="1"/>
      </top>
      <bottom style="double">
        <color auto="1"/>
      </bottom>
      <diagonal/>
    </border>
    <border>
      <left/>
      <right/>
      <top style="medium">
        <color auto="1"/>
      </top>
      <bottom/>
      <diagonal/>
    </border>
    <border>
      <left style="medium">
        <color auto="1"/>
      </left>
      <right style="medium">
        <color auto="1"/>
      </right>
      <top style="double">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style="double">
        <color auto="1"/>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xf numFmtId="0" fontId="22" fillId="0" borderId="0" applyFont="0" applyAlignment="0"/>
    <xf numFmtId="0" fontId="23" fillId="0" borderId="0"/>
    <xf numFmtId="44" fontId="11" fillId="0" borderId="0" applyFont="0" applyFill="0" applyBorder="0" applyAlignment="0" applyProtection="0"/>
    <xf numFmtId="9" fontId="11" fillId="0" borderId="0" applyFont="0" applyFill="0" applyBorder="0" applyAlignment="0" applyProtection="0"/>
  </cellStyleXfs>
  <cellXfs count="358">
    <xf numFmtId="0" fontId="0" fillId="0" borderId="0" xfId="0"/>
    <xf numFmtId="0" fontId="2" fillId="0" borderId="1" xfId="0" applyFont="1" applyBorder="1" applyAlignment="1">
      <alignment horizontal="center" wrapText="1"/>
    </xf>
    <xf numFmtId="0" fontId="0" fillId="0" borderId="3" xfId="0" applyBorder="1"/>
    <xf numFmtId="0" fontId="0" fillId="0" borderId="4" xfId="0" applyBorder="1"/>
    <xf numFmtId="0" fontId="1" fillId="0" borderId="0" xfId="0" applyFont="1" applyAlignment="1">
      <alignment horizontal="left"/>
    </xf>
    <xf numFmtId="42" fontId="0" fillId="0" borderId="4" xfId="0" applyNumberFormat="1" applyBorder="1"/>
    <xf numFmtId="0" fontId="3" fillId="0" borderId="0" xfId="0" applyFont="1"/>
    <xf numFmtId="0" fontId="0" fillId="0" borderId="0" xfId="0" applyAlignment="1">
      <alignment horizontal="right"/>
    </xf>
    <xf numFmtId="0" fontId="3" fillId="0" borderId="0" xfId="0" applyFont="1" applyAlignment="1">
      <alignment wrapText="1"/>
    </xf>
    <xf numFmtId="0" fontId="2" fillId="0" borderId="4" xfId="0" applyFont="1" applyBorder="1" applyAlignment="1">
      <alignment horizontal="center" wrapText="1"/>
    </xf>
    <xf numFmtId="0" fontId="0" fillId="0" borderId="12" xfId="0" applyBorder="1"/>
    <xf numFmtId="0" fontId="0" fillId="0" borderId="13" xfId="0" applyBorder="1"/>
    <xf numFmtId="0" fontId="1" fillId="0" borderId="0" xfId="0" applyFont="1"/>
    <xf numFmtId="0" fontId="0" fillId="0" borderId="14" xfId="0" applyBorder="1"/>
    <xf numFmtId="0" fontId="0" fillId="0" borderId="16" xfId="0" applyBorder="1"/>
    <xf numFmtId="0" fontId="4" fillId="0" borderId="2" xfId="0" applyFont="1" applyBorder="1" applyAlignment="1">
      <alignment horizontal="right" wrapText="1"/>
    </xf>
    <xf numFmtId="0" fontId="0" fillId="0" borderId="2" xfId="0" applyBorder="1"/>
    <xf numFmtId="0" fontId="4" fillId="0" borderId="0" xfId="0" applyFont="1" applyAlignment="1">
      <alignment horizontal="right" wrapText="1"/>
    </xf>
    <xf numFmtId="42" fontId="0" fillId="0" borderId="2" xfId="0" applyNumberFormat="1" applyBorder="1"/>
    <xf numFmtId="42" fontId="0" fillId="0" borderId="0" xfId="0" applyNumberFormat="1"/>
    <xf numFmtId="0" fontId="4" fillId="0" borderId="0" xfId="0" applyFont="1" applyAlignment="1">
      <alignment horizontal="left"/>
    </xf>
    <xf numFmtId="0" fontId="8" fillId="0" borderId="3" xfId="0" applyFont="1" applyBorder="1"/>
    <xf numFmtId="0" fontId="8" fillId="0" borderId="0" xfId="0" applyFont="1"/>
    <xf numFmtId="0" fontId="8" fillId="0" borderId="4" xfId="0" applyFont="1" applyBorder="1"/>
    <xf numFmtId="42" fontId="8" fillId="0" borderId="4" xfId="0" applyNumberFormat="1" applyFont="1" applyBorder="1"/>
    <xf numFmtId="0" fontId="6" fillId="0" borderId="0" xfId="0" applyFont="1" applyAlignment="1">
      <alignment horizontal="left"/>
    </xf>
    <xf numFmtId="0" fontId="6" fillId="0" borderId="1" xfId="0" applyFont="1" applyBorder="1" applyAlignment="1">
      <alignment horizontal="center" wrapText="1"/>
    </xf>
    <xf numFmtId="0" fontId="10" fillId="0" borderId="0" xfId="0" applyFont="1"/>
    <xf numFmtId="42" fontId="8" fillId="0" borderId="10" xfId="0" applyNumberFormat="1" applyFont="1" applyBorder="1"/>
    <xf numFmtId="42" fontId="6" fillId="2" borderId="5" xfId="0" applyNumberFormat="1" applyFont="1" applyFill="1" applyBorder="1"/>
    <xf numFmtId="0" fontId="8" fillId="0" borderId="14" xfId="0" applyFont="1" applyBorder="1"/>
    <xf numFmtId="0" fontId="0" fillId="0" borderId="0" xfId="0" applyAlignment="1">
      <alignment horizontal="left"/>
    </xf>
    <xf numFmtId="0" fontId="8" fillId="0" borderId="0" xfId="0" applyFont="1" applyAlignment="1">
      <alignment horizontal="left"/>
    </xf>
    <xf numFmtId="42" fontId="1" fillId="3" borderId="5" xfId="0" applyNumberFormat="1" applyFont="1" applyFill="1" applyBorder="1"/>
    <xf numFmtId="42" fontId="1" fillId="2" borderId="5" xfId="0" applyNumberFormat="1" applyFont="1" applyFill="1" applyBorder="1"/>
    <xf numFmtId="42" fontId="6" fillId="2" borderId="5" xfId="0" applyNumberFormat="1" applyFont="1" applyFill="1" applyBorder="1" applyAlignment="1">
      <alignment horizontal="right"/>
    </xf>
    <xf numFmtId="42" fontId="0" fillId="0" borderId="10" xfId="0" applyNumberFormat="1" applyBorder="1"/>
    <xf numFmtId="42" fontId="1" fillId="2" borderId="5" xfId="0" applyNumberFormat="1" applyFont="1" applyFill="1" applyBorder="1" applyAlignment="1">
      <alignment horizontal="right"/>
    </xf>
    <xf numFmtId="0" fontId="6" fillId="0" borderId="0" xfId="0" applyFont="1"/>
    <xf numFmtId="0" fontId="7" fillId="0" borderId="0" xfId="0" applyFont="1" applyAlignment="1">
      <alignment horizontal="left"/>
    </xf>
    <xf numFmtId="42" fontId="8" fillId="0" borderId="14" xfId="0" applyNumberFormat="1" applyFont="1" applyBorder="1"/>
    <xf numFmtId="10" fontId="8" fillId="0" borderId="4" xfId="0" applyNumberFormat="1" applyFont="1" applyBorder="1"/>
    <xf numFmtId="10" fontId="16" fillId="0" borderId="4" xfId="0" applyNumberFormat="1" applyFont="1" applyBorder="1"/>
    <xf numFmtId="42" fontId="16" fillId="0" borderId="4" xfId="0" applyNumberFormat="1" applyFont="1" applyBorder="1"/>
    <xf numFmtId="10" fontId="6" fillId="2" borderId="5" xfId="0" applyNumberFormat="1" applyFont="1" applyFill="1" applyBorder="1"/>
    <xf numFmtId="10" fontId="1" fillId="2" borderId="5" xfId="0" applyNumberFormat="1" applyFont="1" applyFill="1" applyBorder="1"/>
    <xf numFmtId="42" fontId="1" fillId="0" borderId="4" xfId="0" applyNumberFormat="1" applyFont="1" applyBorder="1"/>
    <xf numFmtId="0" fontId="6" fillId="0" borderId="7" xfId="0" applyFont="1" applyBorder="1" applyAlignment="1">
      <alignment horizontal="center"/>
    </xf>
    <xf numFmtId="42" fontId="8" fillId="0" borderId="0" xfId="0" applyNumberFormat="1" applyFont="1"/>
    <xf numFmtId="42" fontId="6" fillId="0" borderId="5" xfId="0" applyNumberFormat="1" applyFont="1" applyBorder="1"/>
    <xf numFmtId="42" fontId="6" fillId="3" borderId="5" xfId="0" applyNumberFormat="1" applyFont="1" applyFill="1" applyBorder="1"/>
    <xf numFmtId="42" fontId="1" fillId="3" borderId="10" xfId="0" applyNumberFormat="1" applyFont="1" applyFill="1" applyBorder="1"/>
    <xf numFmtId="10" fontId="1" fillId="3" borderId="10" xfId="0" applyNumberFormat="1" applyFont="1" applyFill="1" applyBorder="1"/>
    <xf numFmtId="42" fontId="0" fillId="2" borderId="5" xfId="0" applyNumberFormat="1" applyFill="1" applyBorder="1"/>
    <xf numFmtId="0" fontId="8" fillId="0" borderId="4" xfId="0" applyFont="1" applyBorder="1" applyAlignment="1">
      <alignment horizontal="right"/>
    </xf>
    <xf numFmtId="42" fontId="8" fillId="3" borderId="4" xfId="0" applyNumberFormat="1" applyFont="1" applyFill="1" applyBorder="1"/>
    <xf numFmtId="0" fontId="8" fillId="0" borderId="26" xfId="0" applyFont="1" applyBorder="1" applyAlignment="1">
      <alignment horizontal="center"/>
    </xf>
    <xf numFmtId="0" fontId="8" fillId="0" borderId="20" xfId="0" applyFont="1" applyBorder="1" applyAlignment="1">
      <alignment horizontal="center"/>
    </xf>
    <xf numFmtId="0" fontId="6" fillId="3" borderId="27" xfId="0" applyFont="1" applyFill="1" applyBorder="1" applyAlignment="1">
      <alignment horizontal="center"/>
    </xf>
    <xf numFmtId="42" fontId="6" fillId="3" borderId="28" xfId="0" applyNumberFormat="1" applyFont="1" applyFill="1" applyBorder="1"/>
    <xf numFmtId="0" fontId="6" fillId="0" borderId="5" xfId="0" applyFont="1" applyBorder="1" applyAlignment="1">
      <alignment horizontal="right"/>
    </xf>
    <xf numFmtId="9" fontId="8" fillId="0" borderId="4" xfId="0" applyNumberFormat="1" applyFont="1" applyBorder="1"/>
    <xf numFmtId="9" fontId="6" fillId="2" borderId="5" xfId="0" applyNumberFormat="1" applyFont="1" applyFill="1" applyBorder="1"/>
    <xf numFmtId="0" fontId="6" fillId="0" borderId="14" xfId="0" applyFont="1" applyBorder="1" applyAlignment="1">
      <alignment horizontal="center"/>
    </xf>
    <xf numFmtId="0" fontId="18" fillId="0" borderId="3" xfId="0" applyFont="1" applyBorder="1"/>
    <xf numFmtId="0" fontId="18" fillId="0" borderId="0" xfId="0" applyFont="1"/>
    <xf numFmtId="0" fontId="18" fillId="0" borderId="4" xfId="0" applyFont="1" applyBorder="1"/>
    <xf numFmtId="42" fontId="18" fillId="0" borderId="4" xfId="0" applyNumberFormat="1" applyFont="1" applyBorder="1"/>
    <xf numFmtId="42" fontId="19" fillId="2" borderId="5" xfId="0" applyNumberFormat="1" applyFont="1" applyFill="1" applyBorder="1"/>
    <xf numFmtId="0" fontId="18" fillId="0" borderId="26" xfId="0" applyFont="1" applyBorder="1" applyAlignment="1">
      <alignment horizontal="center"/>
    </xf>
    <xf numFmtId="42" fontId="18" fillId="0" borderId="26" xfId="0" applyNumberFormat="1" applyFont="1" applyBorder="1"/>
    <xf numFmtId="0" fontId="18" fillId="0" borderId="20" xfId="0" applyFont="1" applyBorder="1" applyAlignment="1">
      <alignment horizontal="center"/>
    </xf>
    <xf numFmtId="42" fontId="18" fillId="0" borderId="0" xfId="0" applyNumberFormat="1" applyFont="1"/>
    <xf numFmtId="0" fontId="19" fillId="0" borderId="27" xfId="0" applyFont="1" applyBorder="1" applyAlignment="1">
      <alignment horizontal="center"/>
    </xf>
    <xf numFmtId="42" fontId="19" fillId="0" borderId="28" xfId="0" applyNumberFormat="1" applyFont="1" applyBorder="1"/>
    <xf numFmtId="0" fontId="19" fillId="0" borderId="5" xfId="0" applyFont="1" applyBorder="1" applyAlignment="1">
      <alignment horizontal="center" wrapText="1"/>
    </xf>
    <xf numFmtId="0" fontId="19" fillId="0" borderId="14" xfId="0" applyFont="1" applyBorder="1"/>
    <xf numFmtId="42" fontId="18" fillId="0" borderId="14" xfId="0" applyNumberFormat="1" applyFont="1" applyBorder="1"/>
    <xf numFmtId="0" fontId="18" fillId="0" borderId="4" xfId="0" applyFont="1" applyBorder="1" applyAlignment="1">
      <alignment horizontal="right"/>
    </xf>
    <xf numFmtId="0" fontId="19" fillId="0" borderId="5" xfId="0" applyFont="1" applyBorder="1" applyAlignment="1">
      <alignment horizontal="right"/>
    </xf>
    <xf numFmtId="42" fontId="19" fillId="0" borderId="5" xfId="0" applyNumberFormat="1" applyFont="1" applyBorder="1" applyAlignment="1">
      <alignment horizontal="right"/>
    </xf>
    <xf numFmtId="0" fontId="19" fillId="0" borderId="14" xfId="0" applyFont="1" applyBorder="1" applyAlignment="1">
      <alignment horizontal="left"/>
    </xf>
    <xf numFmtId="42" fontId="20" fillId="0" borderId="4" xfId="0" applyNumberFormat="1" applyFont="1" applyBorder="1"/>
    <xf numFmtId="0" fontId="18" fillId="0" borderId="4" xfId="0" applyFont="1" applyBorder="1" applyAlignment="1">
      <alignment horizontal="right" wrapText="1"/>
    </xf>
    <xf numFmtId="42" fontId="19" fillId="0" borderId="5" xfId="0" applyNumberFormat="1" applyFont="1" applyBorder="1"/>
    <xf numFmtId="0" fontId="19" fillId="0" borderId="1" xfId="0" applyFont="1" applyBorder="1" applyAlignment="1">
      <alignment horizontal="center" wrapText="1"/>
    </xf>
    <xf numFmtId="0" fontId="19" fillId="0" borderId="4" xfId="0" applyFont="1" applyBorder="1" applyAlignment="1">
      <alignment horizontal="center" wrapText="1"/>
    </xf>
    <xf numFmtId="10" fontId="21" fillId="0" borderId="4" xfId="0" applyNumberFormat="1" applyFont="1" applyBorder="1"/>
    <xf numFmtId="0" fontId="20" fillId="0" borderId="0" xfId="0" applyFont="1" applyAlignment="1">
      <alignment wrapText="1"/>
    </xf>
    <xf numFmtId="42" fontId="18" fillId="0" borderId="4" xfId="0" applyNumberFormat="1" applyFont="1" applyBorder="1" applyAlignment="1">
      <alignment horizontal="right"/>
    </xf>
    <xf numFmtId="42" fontId="18" fillId="0" borderId="10" xfId="0" applyNumberFormat="1" applyFont="1" applyBorder="1"/>
    <xf numFmtId="42" fontId="18" fillId="0" borderId="23" xfId="0" applyNumberFormat="1" applyFont="1" applyBorder="1"/>
    <xf numFmtId="0" fontId="19" fillId="0" borderId="0" xfId="0" applyFont="1" applyAlignment="1">
      <alignment horizontal="center"/>
    </xf>
    <xf numFmtId="42" fontId="19" fillId="0" borderId="0" xfId="0" applyNumberFormat="1" applyFont="1"/>
    <xf numFmtId="0" fontId="19" fillId="0" borderId="0" xfId="0" applyFont="1"/>
    <xf numFmtId="10" fontId="0" fillId="0" borderId="0" xfId="0" applyNumberFormat="1"/>
    <xf numFmtId="0" fontId="0" fillId="0" borderId="5" xfId="0" applyBorder="1"/>
    <xf numFmtId="10" fontId="8" fillId="0" borderId="0" xfId="0" applyNumberFormat="1" applyFont="1"/>
    <xf numFmtId="0" fontId="19" fillId="0" borderId="0" xfId="0" applyFont="1" applyAlignment="1">
      <alignment horizontal="left"/>
    </xf>
    <xf numFmtId="0" fontId="6" fillId="0" borderId="14" xfId="0" applyFont="1" applyBorder="1" applyAlignment="1">
      <alignment horizontal="center" wrapText="1"/>
    </xf>
    <xf numFmtId="42" fontId="21" fillId="0" borderId="4" xfId="0" applyNumberFormat="1" applyFont="1" applyBorder="1"/>
    <xf numFmtId="10" fontId="13" fillId="0" borderId="4" xfId="0" applyNumberFormat="1" applyFont="1" applyBorder="1"/>
    <xf numFmtId="42" fontId="13" fillId="0" borderId="4" xfId="0" applyNumberFormat="1" applyFont="1" applyBorder="1"/>
    <xf numFmtId="42" fontId="21" fillId="0" borderId="10" xfId="0" applyNumberFormat="1" applyFont="1" applyBorder="1"/>
    <xf numFmtId="42" fontId="19" fillId="0" borderId="29" xfId="0" applyNumberFormat="1" applyFont="1" applyBorder="1"/>
    <xf numFmtId="42" fontId="17" fillId="0" borderId="0" xfId="0" applyNumberFormat="1" applyFont="1"/>
    <xf numFmtId="10" fontId="17" fillId="0" borderId="0" xfId="0" applyNumberFormat="1" applyFont="1"/>
    <xf numFmtId="41" fontId="8" fillId="0" borderId="4" xfId="0" applyNumberFormat="1" applyFont="1" applyBorder="1"/>
    <xf numFmtId="10" fontId="19" fillId="0" borderId="7" xfId="0" applyNumberFormat="1" applyFont="1" applyBorder="1" applyAlignment="1">
      <alignment horizontal="center"/>
    </xf>
    <xf numFmtId="10" fontId="18" fillId="0" borderId="0" xfId="0" applyNumberFormat="1" applyFont="1"/>
    <xf numFmtId="0" fontId="8" fillId="0" borderId="4" xfId="0" applyFont="1" applyBorder="1" applyAlignment="1">
      <alignment horizontal="right" wrapText="1"/>
    </xf>
    <xf numFmtId="10" fontId="6" fillId="3" borderId="5" xfId="0" applyNumberFormat="1" applyFont="1" applyFill="1" applyBorder="1"/>
    <xf numFmtId="0" fontId="10" fillId="0" borderId="0" xfId="0" applyFont="1" applyAlignment="1">
      <alignment horizontal="center"/>
    </xf>
    <xf numFmtId="0" fontId="19" fillId="0" borderId="14" xfId="0" applyFont="1" applyBorder="1" applyAlignment="1">
      <alignment horizontal="center"/>
    </xf>
    <xf numFmtId="42" fontId="8" fillId="0" borderId="19" xfId="0" applyNumberFormat="1" applyFont="1" applyBorder="1"/>
    <xf numFmtId="42" fontId="12" fillId="3" borderId="5" xfId="0" applyNumberFormat="1" applyFont="1" applyFill="1" applyBorder="1"/>
    <xf numFmtId="0" fontId="13" fillId="0" borderId="4" xfId="0" applyFont="1" applyBorder="1"/>
    <xf numFmtId="0" fontId="14" fillId="0" borderId="4" xfId="0" applyFont="1" applyBorder="1"/>
    <xf numFmtId="42" fontId="12" fillId="2" borderId="5" xfId="0" applyNumberFormat="1" applyFont="1" applyFill="1" applyBorder="1"/>
    <xf numFmtId="10" fontId="12" fillId="2" borderId="5" xfId="0" applyNumberFormat="1" applyFont="1" applyFill="1" applyBorder="1"/>
    <xf numFmtId="10" fontId="12" fillId="3" borderId="5" xfId="0" applyNumberFormat="1" applyFont="1" applyFill="1" applyBorder="1"/>
    <xf numFmtId="0" fontId="13" fillId="0" borderId="0" xfId="0" applyFont="1"/>
    <xf numFmtId="42" fontId="13" fillId="0" borderId="26" xfId="0" applyNumberFormat="1" applyFont="1" applyBorder="1"/>
    <xf numFmtId="10" fontId="13" fillId="0" borderId="26" xfId="0" applyNumberFormat="1" applyFont="1" applyBorder="1"/>
    <xf numFmtId="42" fontId="6" fillId="3" borderId="30" xfId="0" applyNumberFormat="1" applyFont="1" applyFill="1" applyBorder="1"/>
    <xf numFmtId="10" fontId="24" fillId="2" borderId="5" xfId="0" applyNumberFormat="1" applyFont="1" applyFill="1" applyBorder="1"/>
    <xf numFmtId="0" fontId="21" fillId="0" borderId="0" xfId="0" applyFont="1"/>
    <xf numFmtId="42" fontId="21" fillId="0" borderId="26" xfId="0" applyNumberFormat="1" applyFont="1" applyBorder="1"/>
    <xf numFmtId="10" fontId="21" fillId="0" borderId="26" xfId="0" applyNumberFormat="1" applyFont="1" applyBorder="1"/>
    <xf numFmtId="42" fontId="24" fillId="0" borderId="28" xfId="0" applyNumberFormat="1" applyFont="1" applyBorder="1"/>
    <xf numFmtId="10" fontId="24" fillId="0" borderId="28" xfId="0" applyNumberFormat="1" applyFont="1" applyBorder="1"/>
    <xf numFmtId="42" fontId="21" fillId="0" borderId="20" xfId="0" applyNumberFormat="1" applyFont="1" applyBorder="1"/>
    <xf numFmtId="10" fontId="21" fillId="0" borderId="20" xfId="0" applyNumberFormat="1" applyFont="1" applyBorder="1"/>
    <xf numFmtId="0" fontId="8" fillId="0" borderId="21" xfId="0" applyFont="1" applyBorder="1" applyAlignment="1">
      <alignment horizontal="center"/>
    </xf>
    <xf numFmtId="42" fontId="8" fillId="0" borderId="21" xfId="0" applyNumberFormat="1" applyFont="1" applyBorder="1"/>
    <xf numFmtId="42" fontId="13" fillId="0" borderId="21" xfId="0" applyNumberFormat="1" applyFont="1" applyBorder="1"/>
    <xf numFmtId="10" fontId="13" fillId="0" borderId="21" xfId="0" applyNumberFormat="1" applyFont="1" applyBorder="1"/>
    <xf numFmtId="0" fontId="18" fillId="0" borderId="21" xfId="0" applyFont="1" applyBorder="1" applyAlignment="1">
      <alignment horizontal="center"/>
    </xf>
    <xf numFmtId="42" fontId="18" fillId="0" borderId="21" xfId="0" applyNumberFormat="1" applyFont="1" applyBorder="1"/>
    <xf numFmtId="42" fontId="18" fillId="0" borderId="33" xfId="0" applyNumberFormat="1" applyFont="1" applyBorder="1"/>
    <xf numFmtId="0" fontId="24" fillId="0" borderId="1" xfId="0" applyFont="1" applyBorder="1" applyAlignment="1">
      <alignment horizontal="center" wrapText="1"/>
    </xf>
    <xf numFmtId="0" fontId="21" fillId="0" borderId="3" xfId="0" applyFont="1" applyBorder="1"/>
    <xf numFmtId="0" fontId="21" fillId="0" borderId="4" xfId="0" applyFont="1" applyBorder="1"/>
    <xf numFmtId="42" fontId="21" fillId="0" borderId="21" xfId="0" applyNumberFormat="1" applyFont="1" applyBorder="1"/>
    <xf numFmtId="10" fontId="21" fillId="0" borderId="21" xfId="0" applyNumberFormat="1" applyFont="1" applyBorder="1"/>
    <xf numFmtId="42" fontId="24" fillId="0" borderId="0" xfId="0" applyNumberFormat="1" applyFont="1"/>
    <xf numFmtId="10" fontId="24" fillId="0" borderId="0" xfId="0" applyNumberFormat="1" applyFont="1"/>
    <xf numFmtId="0" fontId="14" fillId="0" borderId="0" xfId="0" applyFont="1"/>
    <xf numFmtId="9" fontId="18" fillId="0" borderId="4" xfId="0" applyNumberFormat="1" applyFont="1" applyBorder="1"/>
    <xf numFmtId="42" fontId="13" fillId="0" borderId="4" xfId="3" applyNumberFormat="1" applyFont="1" applyBorder="1"/>
    <xf numFmtId="42" fontId="8" fillId="0" borderId="4" xfId="3" applyNumberFormat="1" applyFont="1" applyBorder="1"/>
    <xf numFmtId="42" fontId="6" fillId="3" borderId="32" xfId="0" applyNumberFormat="1" applyFont="1" applyFill="1" applyBorder="1"/>
    <xf numFmtId="42" fontId="6" fillId="3" borderId="34" xfId="0" applyNumberFormat="1" applyFont="1" applyFill="1" applyBorder="1"/>
    <xf numFmtId="42" fontId="12" fillId="3" borderId="32" xfId="0" applyNumberFormat="1" applyFont="1" applyFill="1" applyBorder="1"/>
    <xf numFmtId="10" fontId="12" fillId="3" borderId="32" xfId="0" applyNumberFormat="1" applyFont="1" applyFill="1" applyBorder="1"/>
    <xf numFmtId="42" fontId="8" fillId="4" borderId="4" xfId="3" applyNumberFormat="1" applyFont="1" applyFill="1" applyBorder="1"/>
    <xf numFmtId="42" fontId="1" fillId="2" borderId="7" xfId="0" applyNumberFormat="1" applyFont="1" applyFill="1" applyBorder="1"/>
    <xf numFmtId="42" fontId="1" fillId="2" borderId="6" xfId="0" applyNumberFormat="1" applyFont="1" applyFill="1" applyBorder="1"/>
    <xf numFmtId="42" fontId="0" fillId="3" borderId="5" xfId="0" applyNumberFormat="1" applyFill="1" applyBorder="1"/>
    <xf numFmtId="10" fontId="0" fillId="0" borderId="4" xfId="0" applyNumberFormat="1" applyBorder="1"/>
    <xf numFmtId="10" fontId="1" fillId="2" borderId="5" xfId="0" applyNumberFormat="1" applyFont="1" applyFill="1" applyBorder="1" applyAlignment="1">
      <alignment horizontal="right"/>
    </xf>
    <xf numFmtId="10" fontId="0" fillId="0" borderId="10" xfId="0" applyNumberFormat="1" applyBorder="1"/>
    <xf numFmtId="10" fontId="1" fillId="3" borderId="5" xfId="0" applyNumberFormat="1" applyFont="1" applyFill="1" applyBorder="1"/>
    <xf numFmtId="10" fontId="0" fillId="3" borderId="5" xfId="0" applyNumberFormat="1" applyFill="1" applyBorder="1"/>
    <xf numFmtId="9" fontId="0" fillId="0" borderId="4" xfId="0" applyNumberFormat="1" applyBorder="1"/>
    <xf numFmtId="42" fontId="13" fillId="4" borderId="4" xfId="3" applyNumberFormat="1" applyFont="1" applyFill="1" applyBorder="1"/>
    <xf numFmtId="0" fontId="13" fillId="0" borderId="0" xfId="0" applyFont="1" applyAlignment="1">
      <alignment horizontal="center"/>
    </xf>
    <xf numFmtId="0" fontId="15" fillId="0" borderId="0" xfId="0" applyFont="1"/>
    <xf numFmtId="6" fontId="0" fillId="0" borderId="0" xfId="0" applyNumberFormat="1"/>
    <xf numFmtId="6" fontId="1" fillId="0" borderId="0" xfId="0" applyNumberFormat="1" applyFont="1"/>
    <xf numFmtId="6" fontId="21" fillId="0" borderId="4" xfId="0" applyNumberFormat="1" applyFont="1" applyBorder="1"/>
    <xf numFmtId="42" fontId="21" fillId="0" borderId="4" xfId="0" applyNumberFormat="1" applyFont="1" applyBorder="1" applyAlignment="1">
      <alignment horizontal="right"/>
    </xf>
    <xf numFmtId="0" fontId="7" fillId="2" borderId="7" xfId="0" applyFont="1" applyFill="1" applyBorder="1" applyAlignment="1">
      <alignment horizontal="right" wrapText="1"/>
    </xf>
    <xf numFmtId="6" fontId="25" fillId="0" borderId="4" xfId="0" applyNumberFormat="1" applyFont="1" applyBorder="1"/>
    <xf numFmtId="6" fontId="15" fillId="0" borderId="0" xfId="0" applyNumberFormat="1" applyFont="1"/>
    <xf numFmtId="42" fontId="13" fillId="0" borderId="10" xfId="0" applyNumberFormat="1" applyFont="1" applyBorder="1"/>
    <xf numFmtId="42" fontId="18" fillId="0" borderId="25" xfId="0" applyNumberFormat="1" applyFont="1" applyBorder="1"/>
    <xf numFmtId="42" fontId="18" fillId="0" borderId="35" xfId="0" applyNumberFormat="1" applyFont="1" applyBorder="1"/>
    <xf numFmtId="0" fontId="7" fillId="0" borderId="0" xfId="0" applyFont="1" applyAlignment="1">
      <alignment horizontal="right" wrapText="1"/>
    </xf>
    <xf numFmtId="0" fontId="6" fillId="3" borderId="14" xfId="0" applyFont="1" applyFill="1" applyBorder="1" applyAlignment="1">
      <alignment horizontal="center" wrapText="1"/>
    </xf>
    <xf numFmtId="42" fontId="13" fillId="0" borderId="0" xfId="0" applyNumberFormat="1" applyFont="1"/>
    <xf numFmtId="44" fontId="0" fillId="0" borderId="0" xfId="0" applyNumberFormat="1"/>
    <xf numFmtId="0" fontId="6" fillId="0" borderId="8" xfId="0" applyFont="1" applyBorder="1" applyAlignment="1">
      <alignment horizontal="center"/>
    </xf>
    <xf numFmtId="0" fontId="6" fillId="0" borderId="6" xfId="0" applyFont="1" applyBorder="1" applyAlignment="1">
      <alignment horizontal="center"/>
    </xf>
    <xf numFmtId="0" fontId="6" fillId="3" borderId="1" xfId="0" applyFont="1" applyFill="1" applyBorder="1" applyAlignment="1">
      <alignment horizontal="center" wrapText="1"/>
    </xf>
    <xf numFmtId="0" fontId="8" fillId="3" borderId="3" xfId="0" applyFont="1" applyFill="1" applyBorder="1"/>
    <xf numFmtId="42" fontId="13" fillId="3" borderId="4" xfId="0" applyNumberFormat="1" applyFont="1" applyFill="1" applyBorder="1"/>
    <xf numFmtId="42" fontId="8" fillId="3" borderId="14" xfId="0" applyNumberFormat="1" applyFont="1" applyFill="1" applyBorder="1"/>
    <xf numFmtId="9" fontId="8" fillId="3" borderId="4" xfId="0" applyNumberFormat="1" applyFont="1" applyFill="1" applyBorder="1"/>
    <xf numFmtId="0" fontId="8" fillId="3" borderId="4" xfId="0" applyFont="1" applyFill="1" applyBorder="1"/>
    <xf numFmtId="42" fontId="13" fillId="3" borderId="4" xfId="3" applyNumberFormat="1" applyFont="1" applyFill="1" applyBorder="1"/>
    <xf numFmtId="42" fontId="8" fillId="3" borderId="4" xfId="3" applyNumberFormat="1" applyFont="1" applyFill="1" applyBorder="1"/>
    <xf numFmtId="44" fontId="8" fillId="3" borderId="4" xfId="0" applyNumberFormat="1" applyFont="1" applyFill="1" applyBorder="1"/>
    <xf numFmtId="0" fontId="19" fillId="3" borderId="5" xfId="0" applyFont="1" applyFill="1" applyBorder="1" applyAlignment="1">
      <alignment horizontal="center" wrapText="1"/>
    </xf>
    <xf numFmtId="42" fontId="8" fillId="3" borderId="15" xfId="0" applyNumberFormat="1" applyFont="1" applyFill="1" applyBorder="1"/>
    <xf numFmtId="42" fontId="8" fillId="3" borderId="9" xfId="0" applyNumberFormat="1" applyFont="1" applyFill="1" applyBorder="1"/>
    <xf numFmtId="42" fontId="8" fillId="3" borderId="10" xfId="0" applyNumberFormat="1" applyFont="1" applyFill="1" applyBorder="1"/>
    <xf numFmtId="0" fontId="19" fillId="3" borderId="1" xfId="0" applyFont="1" applyFill="1" applyBorder="1" applyAlignment="1">
      <alignment horizontal="center" wrapText="1"/>
    </xf>
    <xf numFmtId="0" fontId="8" fillId="3" borderId="14" xfId="0" applyFont="1" applyFill="1" applyBorder="1"/>
    <xf numFmtId="0" fontId="19" fillId="3" borderId="4" xfId="0" applyFont="1" applyFill="1" applyBorder="1" applyAlignment="1">
      <alignment horizontal="center" wrapText="1"/>
    </xf>
    <xf numFmtId="9" fontId="18" fillId="3" borderId="4" xfId="0" applyNumberFormat="1" applyFont="1" applyFill="1" applyBorder="1"/>
    <xf numFmtId="42" fontId="18" fillId="3" borderId="4" xfId="0" applyNumberFormat="1" applyFont="1" applyFill="1" applyBorder="1"/>
    <xf numFmtId="42" fontId="21" fillId="3" borderId="4" xfId="0" applyNumberFormat="1" applyFont="1" applyFill="1" applyBorder="1"/>
    <xf numFmtId="42" fontId="18" fillId="3" borderId="4" xfId="0" applyNumberFormat="1" applyFont="1" applyFill="1" applyBorder="1" applyAlignment="1">
      <alignment horizontal="right"/>
    </xf>
    <xf numFmtId="42" fontId="21" fillId="3" borderId="4" xfId="0" applyNumberFormat="1" applyFont="1" applyFill="1" applyBorder="1" applyAlignment="1">
      <alignment horizontal="right"/>
    </xf>
    <xf numFmtId="42" fontId="21" fillId="3" borderId="10" xfId="0" applyNumberFormat="1" applyFont="1" applyFill="1" applyBorder="1"/>
    <xf numFmtId="42" fontId="20" fillId="3" borderId="4" xfId="0" applyNumberFormat="1" applyFont="1" applyFill="1" applyBorder="1"/>
    <xf numFmtId="42" fontId="20" fillId="3" borderId="18" xfId="0" applyNumberFormat="1" applyFont="1" applyFill="1" applyBorder="1"/>
    <xf numFmtId="42" fontId="20" fillId="3" borderId="11" xfId="0" applyNumberFormat="1" applyFont="1" applyFill="1" applyBorder="1"/>
    <xf numFmtId="42" fontId="20" fillId="3" borderId="14" xfId="0" applyNumberFormat="1" applyFont="1" applyFill="1" applyBorder="1"/>
    <xf numFmtId="42" fontId="0" fillId="3" borderId="4" xfId="0" applyNumberFormat="1" applyFill="1" applyBorder="1"/>
    <xf numFmtId="41" fontId="18" fillId="3" borderId="4" xfId="0" applyNumberFormat="1" applyFont="1" applyFill="1" applyBorder="1"/>
    <xf numFmtId="0" fontId="0" fillId="3" borderId="4" xfId="0" applyFill="1" applyBorder="1"/>
    <xf numFmtId="42" fontId="0" fillId="3" borderId="10" xfId="0" applyNumberFormat="1" applyFill="1" applyBorder="1"/>
    <xf numFmtId="42" fontId="19" fillId="3" borderId="5" xfId="0" applyNumberFormat="1" applyFont="1" applyFill="1" applyBorder="1"/>
    <xf numFmtId="0" fontId="0" fillId="3" borderId="3" xfId="0" applyFill="1" applyBorder="1"/>
    <xf numFmtId="41" fontId="8" fillId="3" borderId="4" xfId="0" applyNumberFormat="1" applyFont="1" applyFill="1" applyBorder="1"/>
    <xf numFmtId="0" fontId="0" fillId="3" borderId="10" xfId="0" applyFill="1" applyBorder="1"/>
    <xf numFmtId="0" fontId="18" fillId="3" borderId="3" xfId="0" applyFont="1" applyFill="1" applyBorder="1"/>
    <xf numFmtId="0" fontId="18" fillId="3" borderId="4" xfId="0" applyFont="1" applyFill="1" applyBorder="1"/>
    <xf numFmtId="42" fontId="18" fillId="3" borderId="14" xfId="0" applyNumberFormat="1" applyFont="1" applyFill="1" applyBorder="1"/>
    <xf numFmtId="42" fontId="21" fillId="3" borderId="14" xfId="0" applyNumberFormat="1" applyFont="1" applyFill="1" applyBorder="1"/>
    <xf numFmtId="42" fontId="19" fillId="3" borderId="5" xfId="0" applyNumberFormat="1" applyFont="1" applyFill="1" applyBorder="1" applyAlignment="1">
      <alignment horizontal="right"/>
    </xf>
    <xf numFmtId="42" fontId="24" fillId="3" borderId="5" xfId="0" applyNumberFormat="1" applyFont="1" applyFill="1" applyBorder="1" applyAlignment="1">
      <alignment horizontal="right"/>
    </xf>
    <xf numFmtId="0" fontId="21" fillId="0" borderId="4" xfId="0" applyFont="1" applyBorder="1" applyAlignment="1">
      <alignment horizontal="right"/>
    </xf>
    <xf numFmtId="42" fontId="21" fillId="0" borderId="24" xfId="0" applyNumberFormat="1" applyFont="1" applyBorder="1"/>
    <xf numFmtId="42" fontId="13" fillId="3" borderId="10" xfId="0" applyNumberFormat="1" applyFont="1" applyFill="1" applyBorder="1"/>
    <xf numFmtId="0" fontId="0" fillId="3" borderId="14" xfId="0" applyFill="1" applyBorder="1"/>
    <xf numFmtId="42" fontId="8" fillId="3" borderId="18" xfId="0" applyNumberFormat="1" applyFont="1" applyFill="1" applyBorder="1"/>
    <xf numFmtId="0" fontId="0" fillId="3" borderId="11" xfId="0" applyFill="1" applyBorder="1"/>
    <xf numFmtId="0" fontId="18" fillId="0" borderId="0" xfId="0" applyFont="1" applyAlignment="1">
      <alignment horizontal="left"/>
    </xf>
    <xf numFmtId="0" fontId="16" fillId="0" borderId="4" xfId="0" applyFont="1" applyBorder="1" applyAlignment="1">
      <alignment horizontal="right" wrapText="1"/>
    </xf>
    <xf numFmtId="0" fontId="26" fillId="0" borderId="0" xfId="0" applyFont="1"/>
    <xf numFmtId="0" fontId="15" fillId="0" borderId="0" xfId="0" applyFont="1" applyAlignment="1">
      <alignment horizontal="center"/>
    </xf>
    <xf numFmtId="44" fontId="18" fillId="0" borderId="4" xfId="0" applyNumberFormat="1" applyFont="1" applyBorder="1"/>
    <xf numFmtId="10" fontId="1" fillId="3" borderId="1" xfId="0" applyNumberFormat="1" applyFont="1" applyFill="1" applyBorder="1"/>
    <xf numFmtId="44" fontId="18" fillId="0" borderId="21" xfId="0" applyNumberFormat="1" applyFont="1" applyBorder="1"/>
    <xf numFmtId="9" fontId="21" fillId="0" borderId="21" xfId="4" applyFont="1" applyBorder="1"/>
    <xf numFmtId="42" fontId="8" fillId="3" borderId="19" xfId="0" applyNumberFormat="1" applyFont="1" applyFill="1" applyBorder="1"/>
    <xf numFmtId="42" fontId="8" fillId="3" borderId="21" xfId="0" applyNumberFormat="1" applyFont="1" applyFill="1" applyBorder="1"/>
    <xf numFmtId="42" fontId="8" fillId="3" borderId="26" xfId="0" applyNumberFormat="1" applyFont="1" applyFill="1" applyBorder="1"/>
    <xf numFmtId="42" fontId="8" fillId="3" borderId="20" xfId="0" applyNumberFormat="1" applyFont="1" applyFill="1" applyBorder="1"/>
    <xf numFmtId="0" fontId="6" fillId="3" borderId="31" xfId="0" applyFont="1" applyFill="1" applyBorder="1" applyAlignment="1">
      <alignment horizontal="center"/>
    </xf>
    <xf numFmtId="42" fontId="13" fillId="3" borderId="21" xfId="0" applyNumberFormat="1" applyFont="1" applyFill="1" applyBorder="1"/>
    <xf numFmtId="10" fontId="13" fillId="3" borderId="21" xfId="0" applyNumberFormat="1" applyFont="1" applyFill="1" applyBorder="1"/>
    <xf numFmtId="0" fontId="19" fillId="3" borderId="27" xfId="0" applyFont="1" applyFill="1" applyBorder="1" applyAlignment="1">
      <alignment horizontal="center"/>
    </xf>
    <xf numFmtId="42" fontId="19" fillId="3" borderId="28" xfId="0" applyNumberFormat="1" applyFont="1" applyFill="1" applyBorder="1"/>
    <xf numFmtId="42" fontId="19" fillId="3" borderId="29" xfId="0" applyNumberFormat="1" applyFont="1" applyFill="1" applyBorder="1"/>
    <xf numFmtId="42" fontId="24" fillId="3" borderId="28" xfId="0" applyNumberFormat="1" applyFont="1" applyFill="1" applyBorder="1"/>
    <xf numFmtId="10" fontId="24" fillId="3" borderId="28" xfId="0" applyNumberFormat="1" applyFont="1" applyFill="1" applyBorder="1"/>
    <xf numFmtId="42" fontId="18" fillId="3" borderId="21" xfId="0" applyNumberFormat="1" applyFont="1" applyFill="1" applyBorder="1"/>
    <xf numFmtId="42" fontId="18" fillId="3" borderId="33" xfId="0" applyNumberFormat="1" applyFont="1" applyFill="1" applyBorder="1"/>
    <xf numFmtId="42" fontId="18" fillId="3" borderId="26" xfId="0" applyNumberFormat="1" applyFont="1" applyFill="1" applyBorder="1"/>
    <xf numFmtId="42" fontId="18" fillId="3" borderId="25" xfId="0" applyNumberFormat="1" applyFont="1" applyFill="1" applyBorder="1"/>
    <xf numFmtId="42" fontId="18" fillId="3" borderId="0" xfId="0" applyNumberFormat="1" applyFont="1" applyFill="1"/>
    <xf numFmtId="0" fontId="0" fillId="0" borderId="22" xfId="0" applyBorder="1"/>
    <xf numFmtId="0" fontId="21" fillId="0" borderId="4" xfId="0" applyFont="1" applyBorder="1" applyAlignment="1">
      <alignment horizontal="right" wrapText="1"/>
    </xf>
    <xf numFmtId="3" fontId="0" fillId="0" borderId="4" xfId="0" applyNumberFormat="1" applyBorder="1"/>
    <xf numFmtId="42" fontId="6" fillId="5" borderId="5" xfId="0" applyNumberFormat="1" applyFont="1" applyFill="1" applyBorder="1" applyAlignment="1">
      <alignment horizontal="right"/>
    </xf>
    <xf numFmtId="42" fontId="6" fillId="6" borderId="5" xfId="0" applyNumberFormat="1" applyFont="1" applyFill="1" applyBorder="1"/>
    <xf numFmtId="42" fontId="19" fillId="6" borderId="5" xfId="0" applyNumberFormat="1" applyFont="1" applyFill="1" applyBorder="1"/>
    <xf numFmtId="42" fontId="6" fillId="5" borderId="5" xfId="0" applyNumberFormat="1" applyFont="1" applyFill="1" applyBorder="1"/>
    <xf numFmtId="42" fontId="8" fillId="0" borderId="26" xfId="0" applyNumberFormat="1" applyFont="1" applyBorder="1"/>
    <xf numFmtId="42" fontId="8" fillId="0" borderId="20" xfId="0" applyNumberFormat="1" applyFont="1" applyBorder="1"/>
    <xf numFmtId="42" fontId="19" fillId="5" borderId="5" xfId="0" applyNumberFormat="1" applyFont="1" applyFill="1" applyBorder="1"/>
    <xf numFmtId="42" fontId="18" fillId="3" borderId="10" xfId="0" applyNumberFormat="1" applyFont="1" applyFill="1" applyBorder="1"/>
    <xf numFmtId="0" fontId="28" fillId="0" borderId="0" xfId="0" applyFont="1"/>
    <xf numFmtId="0" fontId="28" fillId="0" borderId="0" xfId="0" applyFont="1" applyAlignment="1">
      <alignment vertical="center"/>
    </xf>
    <xf numFmtId="0" fontId="27" fillId="0" borderId="0" xfId="0" applyFont="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0" fontId="27" fillId="0" borderId="10" xfId="0" applyFont="1" applyBorder="1" applyAlignment="1">
      <alignment vertical="center" wrapText="1"/>
    </xf>
    <xf numFmtId="6" fontId="27" fillId="0" borderId="13" xfId="0" applyNumberFormat="1" applyFont="1" applyBorder="1" applyAlignment="1">
      <alignment vertical="center" wrapText="1"/>
    </xf>
    <xf numFmtId="0" fontId="27" fillId="0" borderId="13" xfId="0" applyFont="1" applyBorder="1" applyAlignment="1">
      <alignment vertical="center" wrapText="1"/>
    </xf>
    <xf numFmtId="0" fontId="27" fillId="0" borderId="9" xfId="0" applyFont="1" applyBorder="1" applyAlignment="1">
      <alignment vertical="center" wrapText="1"/>
    </xf>
    <xf numFmtId="0" fontId="27" fillId="0" borderId="11" xfId="0" applyFont="1" applyBorder="1" applyAlignment="1">
      <alignment vertical="center" wrapText="1"/>
    </xf>
    <xf numFmtId="0" fontId="7" fillId="2" borderId="7" xfId="0" applyFont="1" applyFill="1" applyBorder="1" applyAlignment="1">
      <alignment horizontal="right" wrapText="1"/>
    </xf>
    <xf numFmtId="0" fontId="7" fillId="2" borderId="8" xfId="0" applyFont="1" applyFill="1" applyBorder="1" applyAlignment="1">
      <alignment horizontal="right" wrapText="1"/>
    </xf>
    <xf numFmtId="0" fontId="7" fillId="2" borderId="6" xfId="0" applyFont="1" applyFill="1" applyBorder="1" applyAlignment="1">
      <alignment horizontal="right" wrapText="1"/>
    </xf>
    <xf numFmtId="0" fontId="9" fillId="0" borderId="0" xfId="0" applyFont="1" applyAlignment="1">
      <alignment horizontal="center"/>
    </xf>
    <xf numFmtId="0" fontId="7" fillId="0" borderId="2" xfId="0" applyFont="1" applyBorder="1" applyAlignment="1">
      <alignment horizontal="left"/>
    </xf>
    <xf numFmtId="0" fontId="6" fillId="0" borderId="0" xfId="0" applyFont="1" applyAlignment="1">
      <alignment horizontal="left"/>
    </xf>
    <xf numFmtId="0" fontId="4" fillId="2" borderId="7" xfId="0" applyFont="1" applyFill="1" applyBorder="1" applyAlignment="1">
      <alignment horizontal="right" wrapText="1"/>
    </xf>
    <xf numFmtId="0" fontId="4" fillId="2" borderId="8" xfId="0" applyFont="1" applyFill="1" applyBorder="1" applyAlignment="1">
      <alignment horizontal="right" wrapText="1"/>
    </xf>
    <xf numFmtId="0" fontId="4" fillId="2" borderId="6" xfId="0" applyFont="1" applyFill="1" applyBorder="1" applyAlignment="1">
      <alignment horizontal="right" wrapText="1"/>
    </xf>
    <xf numFmtId="0" fontId="4" fillId="0" borderId="2" xfId="0" applyFont="1" applyBorder="1" applyAlignment="1">
      <alignment horizontal="left"/>
    </xf>
    <xf numFmtId="0" fontId="4" fillId="0" borderId="9" xfId="0" applyFont="1" applyBorder="1" applyAlignment="1">
      <alignment horizontal="left"/>
    </xf>
    <xf numFmtId="0" fontId="1" fillId="0" borderId="0" xfId="0" applyFont="1" applyAlignment="1">
      <alignment horizontal="left"/>
    </xf>
    <xf numFmtId="0" fontId="1" fillId="0" borderId="11" xfId="0" applyFont="1" applyBorder="1" applyAlignment="1">
      <alignment horizontal="left"/>
    </xf>
    <xf numFmtId="0" fontId="5" fillId="0" borderId="0" xfId="0" applyFont="1" applyAlignment="1">
      <alignment horizontal="left"/>
    </xf>
    <xf numFmtId="42" fontId="1" fillId="0" borderId="4" xfId="0" applyNumberFormat="1" applyFont="1" applyBorder="1" applyAlignment="1">
      <alignment horizontal="center"/>
    </xf>
    <xf numFmtId="42" fontId="1" fillId="0" borderId="14" xfId="0" applyNumberFormat="1" applyFont="1" applyBorder="1" applyAlignment="1">
      <alignment horizontal="center"/>
    </xf>
    <xf numFmtId="0" fontId="1" fillId="0" borderId="10" xfId="0" applyFont="1" applyBorder="1" applyAlignment="1">
      <alignment horizontal="center"/>
    </xf>
    <xf numFmtId="10" fontId="1" fillId="0" borderId="14" xfId="0" applyNumberFormat="1" applyFont="1" applyBorder="1" applyAlignment="1">
      <alignment horizontal="center"/>
    </xf>
    <xf numFmtId="10" fontId="1" fillId="0" borderId="10" xfId="0" applyNumberFormat="1" applyFont="1" applyBorder="1" applyAlignment="1">
      <alignment horizontal="center"/>
    </xf>
    <xf numFmtId="0" fontId="0" fillId="0" borderId="15" xfId="0" applyBorder="1" applyAlignment="1">
      <alignment horizontal="left" wrapText="1"/>
    </xf>
    <xf numFmtId="0" fontId="0" fillId="0" borderId="2" xfId="0" applyBorder="1" applyAlignment="1">
      <alignment horizontal="left" wrapText="1"/>
    </xf>
    <xf numFmtId="0" fontId="0" fillId="0" borderId="9" xfId="0" applyBorder="1" applyAlignment="1">
      <alignment horizontal="left" wrapText="1"/>
    </xf>
    <xf numFmtId="0" fontId="1" fillId="0" borderId="17" xfId="0" applyFont="1" applyBorder="1" applyAlignment="1">
      <alignment horizontal="right"/>
    </xf>
    <xf numFmtId="0" fontId="1" fillId="0" borderId="16" xfId="0" applyFont="1" applyBorder="1" applyAlignment="1">
      <alignment horizontal="right"/>
    </xf>
    <xf numFmtId="0" fontId="1" fillId="0" borderId="13" xfId="0" applyFont="1" applyBorder="1" applyAlignment="1">
      <alignment horizontal="right"/>
    </xf>
    <xf numFmtId="0" fontId="1" fillId="0" borderId="0" xfId="0" applyFont="1"/>
    <xf numFmtId="0" fontId="1" fillId="0" borderId="11" xfId="0" applyFont="1" applyBorder="1"/>
    <xf numFmtId="0" fontId="10" fillId="0" borderId="0" xfId="0" applyFont="1" applyAlignment="1">
      <alignment horizontal="center"/>
    </xf>
    <xf numFmtId="0" fontId="6" fillId="0" borderId="14" xfId="0" applyFont="1" applyBorder="1" applyAlignment="1">
      <alignment horizontal="center"/>
    </xf>
    <xf numFmtId="0" fontId="19" fillId="0" borderId="0" xfId="0" applyFont="1" applyAlignment="1">
      <alignment horizontal="left"/>
    </xf>
    <xf numFmtId="0" fontId="12" fillId="0" borderId="0" xfId="0" applyFont="1" applyAlignment="1">
      <alignment horizontal="left"/>
    </xf>
    <xf numFmtId="0" fontId="19" fillId="0" borderId="11" xfId="0" applyFont="1" applyBorder="1" applyAlignment="1">
      <alignment horizontal="left"/>
    </xf>
    <xf numFmtId="0" fontId="6" fillId="0" borderId="11" xfId="0" applyFont="1" applyBorder="1" applyAlignment="1">
      <alignment horizontal="left"/>
    </xf>
    <xf numFmtId="0" fontId="24" fillId="0" borderId="0" xfId="0" applyFont="1" applyAlignment="1">
      <alignment horizontal="left"/>
    </xf>
    <xf numFmtId="0" fontId="27" fillId="0" borderId="14" xfId="0" applyFont="1" applyBorder="1" applyAlignment="1">
      <alignment vertical="center" wrapText="1"/>
    </xf>
    <xf numFmtId="0" fontId="27" fillId="0" borderId="4" xfId="0" applyFont="1" applyBorder="1" applyAlignment="1">
      <alignment vertical="center" wrapText="1"/>
    </xf>
    <xf numFmtId="0" fontId="27" fillId="0" borderId="10" xfId="0" applyFont="1" applyBorder="1" applyAlignment="1">
      <alignment vertical="center" wrapText="1"/>
    </xf>
    <xf numFmtId="0" fontId="19" fillId="3" borderId="7" xfId="0" applyFont="1" applyFill="1" applyBorder="1" applyAlignment="1">
      <alignment horizontal="center" wrapText="1"/>
    </xf>
    <xf numFmtId="0" fontId="0" fillId="3" borderId="6" xfId="0" applyFill="1" applyBorder="1" applyAlignment="1">
      <alignment horizontal="center" wrapText="1"/>
    </xf>
    <xf numFmtId="42" fontId="8" fillId="3" borderId="18" xfId="0" applyNumberFormat="1" applyFont="1" applyFill="1" applyBorder="1"/>
    <xf numFmtId="0" fontId="0" fillId="3" borderId="11" xfId="0" applyFill="1" applyBorder="1"/>
    <xf numFmtId="0" fontId="6" fillId="0" borderId="15"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0" fontId="6" fillId="0" borderId="17" xfId="0" applyFont="1" applyBorder="1" applyAlignment="1">
      <alignment horizontal="center"/>
    </xf>
    <xf numFmtId="0" fontId="6" fillId="0" borderId="16" xfId="0" applyFont="1" applyBorder="1" applyAlignment="1">
      <alignment horizontal="center"/>
    </xf>
    <xf numFmtId="0" fontId="6" fillId="0" borderId="13"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6" xfId="0" applyFont="1" applyBorder="1" applyAlignment="1">
      <alignment horizontal="center"/>
    </xf>
    <xf numFmtId="0" fontId="6" fillId="3" borderId="7" xfId="0" applyFont="1" applyFill="1" applyBorder="1" applyAlignment="1">
      <alignment horizontal="center"/>
    </xf>
    <xf numFmtId="0" fontId="0" fillId="3" borderId="8" xfId="0" applyFill="1" applyBorder="1" applyAlignment="1">
      <alignment horizontal="center"/>
    </xf>
    <xf numFmtId="0" fontId="0" fillId="3" borderId="6" xfId="0" applyFill="1" applyBorder="1" applyAlignment="1">
      <alignment horizontal="center"/>
    </xf>
    <xf numFmtId="0" fontId="7" fillId="0" borderId="9" xfId="0" applyFont="1" applyBorder="1" applyAlignment="1">
      <alignment horizontal="left"/>
    </xf>
    <xf numFmtId="42" fontId="8" fillId="3" borderId="7" xfId="0" applyNumberFormat="1" applyFont="1" applyFill="1" applyBorder="1"/>
    <xf numFmtId="0" fontId="0" fillId="3" borderId="6" xfId="0" applyFill="1" applyBorder="1"/>
    <xf numFmtId="42" fontId="18" fillId="3" borderId="17" xfId="0" applyNumberFormat="1" applyFont="1" applyFill="1" applyBorder="1"/>
    <xf numFmtId="42" fontId="0" fillId="3" borderId="13" xfId="0" applyNumberFormat="1" applyFill="1" applyBorder="1"/>
    <xf numFmtId="42" fontId="19" fillId="3" borderId="7" xfId="0" applyNumberFormat="1" applyFont="1" applyFill="1" applyBorder="1"/>
    <xf numFmtId="42" fontId="18" fillId="3" borderId="18" xfId="0" applyNumberFormat="1" applyFont="1" applyFill="1" applyBorder="1"/>
    <xf numFmtId="42" fontId="0" fillId="3" borderId="11" xfId="0" applyNumberFormat="1" applyFill="1" applyBorder="1"/>
    <xf numFmtId="0" fontId="17" fillId="0" borderId="2" xfId="0" applyFont="1" applyBorder="1" applyAlignment="1">
      <alignment horizontal="left"/>
    </xf>
    <xf numFmtId="0" fontId="17" fillId="0" borderId="9" xfId="0" applyFont="1" applyBorder="1" applyAlignment="1">
      <alignment horizontal="left"/>
    </xf>
    <xf numFmtId="0" fontId="17" fillId="2" borderId="7" xfId="0" applyFont="1" applyFill="1" applyBorder="1" applyAlignment="1">
      <alignment horizontal="right" wrapText="1"/>
    </xf>
    <xf numFmtId="0" fontId="17" fillId="2" borderId="8" xfId="0" applyFont="1" applyFill="1" applyBorder="1" applyAlignment="1">
      <alignment horizontal="right" wrapText="1"/>
    </xf>
    <xf numFmtId="0" fontId="17" fillId="2" borderId="6" xfId="0" applyFont="1" applyFill="1" applyBorder="1" applyAlignment="1">
      <alignment horizontal="right" wrapText="1"/>
    </xf>
    <xf numFmtId="0" fontId="6" fillId="3" borderId="8" xfId="0" applyFont="1" applyFill="1" applyBorder="1" applyAlignment="1">
      <alignment horizontal="center"/>
    </xf>
    <xf numFmtId="0" fontId="6" fillId="3" borderId="6" xfId="0" applyFont="1" applyFill="1" applyBorder="1" applyAlignment="1">
      <alignment horizontal="center"/>
    </xf>
    <xf numFmtId="0" fontId="19" fillId="0" borderId="14" xfId="0" applyFont="1" applyBorder="1" applyAlignment="1">
      <alignment horizontal="center"/>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6" xfId="0" applyFont="1" applyBorder="1" applyAlignment="1">
      <alignment horizontal="center" wrapText="1"/>
    </xf>
    <xf numFmtId="0" fontId="24" fillId="3" borderId="7" xfId="0" applyFont="1" applyFill="1" applyBorder="1" applyAlignment="1">
      <alignment horizontal="center" wrapText="1"/>
    </xf>
    <xf numFmtId="42" fontId="19" fillId="3" borderId="7" xfId="0" applyNumberFormat="1" applyFont="1" applyFill="1" applyBorder="1" applyAlignment="1">
      <alignment horizontal="right"/>
    </xf>
    <xf numFmtId="0" fontId="0" fillId="3" borderId="6" xfId="0" applyFill="1" applyBorder="1" applyAlignment="1">
      <alignment horizontal="right"/>
    </xf>
    <xf numFmtId="42" fontId="18" fillId="3" borderId="15" xfId="0" applyNumberFormat="1" applyFont="1" applyFill="1" applyBorder="1"/>
    <xf numFmtId="0" fontId="0" fillId="3" borderId="9" xfId="0" applyFill="1" applyBorder="1"/>
    <xf numFmtId="0" fontId="19" fillId="0" borderId="7" xfId="0" applyFont="1" applyBorder="1" applyAlignment="1">
      <alignment horizontal="center"/>
    </xf>
    <xf numFmtId="0" fontId="19" fillId="0" borderId="8" xfId="0" applyFont="1" applyBorder="1" applyAlignment="1">
      <alignment horizontal="center"/>
    </xf>
    <xf numFmtId="0" fontId="19" fillId="0" borderId="6" xfId="0" applyFont="1" applyBorder="1" applyAlignment="1">
      <alignment horizontal="center"/>
    </xf>
    <xf numFmtId="0" fontId="6" fillId="3" borderId="7" xfId="0" applyFont="1" applyFill="1" applyBorder="1" applyAlignment="1">
      <alignment horizontal="center" wrapText="1"/>
    </xf>
    <xf numFmtId="42" fontId="20" fillId="3" borderId="15" xfId="0" applyNumberFormat="1" applyFont="1" applyFill="1" applyBorder="1"/>
  </cellXfs>
  <cellStyles count="5">
    <cellStyle name="Currency" xfId="3" builtinId="4"/>
    <cellStyle name="Normal" xfId="0" builtinId="0"/>
    <cellStyle name="Normal 17" xfId="2" xr:uid="{00000000-0005-0000-0000-000002000000}"/>
    <cellStyle name="Normal 2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9"/>
  <sheetViews>
    <sheetView view="pageLayout" zoomScaleNormal="100" workbookViewId="0"/>
  </sheetViews>
  <sheetFormatPr defaultColWidth="9.140625" defaultRowHeight="15" x14ac:dyDescent="0.25"/>
  <cols>
    <col min="1" max="1" width="6" customWidth="1"/>
    <col min="2" max="2" width="2.85546875" customWidth="1"/>
    <col min="3" max="3" width="40.140625" customWidth="1"/>
    <col min="4" max="5" width="14" customWidth="1"/>
    <col min="6" max="6" width="15" customWidth="1"/>
    <col min="7" max="7" width="13.5703125" customWidth="1"/>
    <col min="8" max="8" width="19.140625" customWidth="1"/>
    <col min="9" max="9" width="13.140625" customWidth="1"/>
    <col min="10" max="10" width="11.7109375" customWidth="1"/>
    <col min="11" max="11" width="13.5703125" hidden="1" customWidth="1"/>
  </cols>
  <sheetData>
    <row r="1" spans="1:11" ht="66.75" customHeight="1" thickBot="1" x14ac:dyDescent="0.3">
      <c r="D1" s="1" t="s">
        <v>247</v>
      </c>
      <c r="E1" s="1" t="s">
        <v>230</v>
      </c>
      <c r="F1" s="1" t="s">
        <v>248</v>
      </c>
      <c r="G1" s="1" t="s">
        <v>499</v>
      </c>
      <c r="H1" s="1" t="s">
        <v>500</v>
      </c>
      <c r="I1" s="1" t="s">
        <v>172</v>
      </c>
      <c r="J1" s="1" t="s">
        <v>171</v>
      </c>
      <c r="K1" s="1" t="s">
        <v>216</v>
      </c>
    </row>
    <row r="2" spans="1:11" ht="15.75" thickTop="1" x14ac:dyDescent="0.25">
      <c r="A2" s="285" t="s">
        <v>227</v>
      </c>
      <c r="B2" s="285"/>
      <c r="C2" s="285"/>
      <c r="D2" s="2"/>
      <c r="E2" s="2"/>
      <c r="F2" s="2"/>
      <c r="G2" s="2"/>
      <c r="H2" s="2"/>
      <c r="I2" s="2"/>
      <c r="J2" s="2"/>
      <c r="K2" s="3"/>
    </row>
    <row r="3" spans="1:11" x14ac:dyDescent="0.25">
      <c r="B3" s="287" t="s">
        <v>1</v>
      </c>
      <c r="C3" s="287"/>
      <c r="D3" s="3"/>
      <c r="E3" s="3"/>
      <c r="F3" s="3"/>
      <c r="G3" s="3"/>
      <c r="H3" s="3"/>
      <c r="I3" s="3"/>
      <c r="J3" s="3"/>
      <c r="K3" s="3"/>
    </row>
    <row r="4" spans="1:11" x14ac:dyDescent="0.25">
      <c r="C4" t="s">
        <v>2</v>
      </c>
      <c r="D4" s="5">
        <f>ADMIN!D5</f>
        <v>317524</v>
      </c>
      <c r="E4" s="5">
        <f>ADMIN!E5</f>
        <v>345598</v>
      </c>
      <c r="F4" s="5">
        <f>ADMIN!F5</f>
        <v>353850</v>
      </c>
      <c r="G4" s="5">
        <f>ADMIN!G5</f>
        <v>381024</v>
      </c>
      <c r="H4" s="5">
        <f>ADMIN!H5</f>
        <v>381187</v>
      </c>
      <c r="I4" s="5"/>
      <c r="J4" s="159">
        <f>ADMIN!J5</f>
        <v>4.2779457461997146E-4</v>
      </c>
      <c r="K4" s="5" t="e">
        <f>#REF!</f>
        <v>#REF!</v>
      </c>
    </row>
    <row r="5" spans="1:11" x14ac:dyDescent="0.25">
      <c r="C5" t="s">
        <v>3</v>
      </c>
      <c r="D5" s="5">
        <f>ADMIN!D6</f>
        <v>1250</v>
      </c>
      <c r="E5" s="5">
        <f>ADMIN!E6</f>
        <v>1250</v>
      </c>
      <c r="F5" s="5">
        <f>ADMIN!F6</f>
        <v>1250</v>
      </c>
      <c r="G5" s="5">
        <f>ADMIN!G6</f>
        <v>1800</v>
      </c>
      <c r="H5" s="5">
        <f>ADMIN!H6</f>
        <v>1800</v>
      </c>
      <c r="I5" s="5">
        <f>ADMIN!I6</f>
        <v>0</v>
      </c>
      <c r="J5" s="159">
        <f>ADMIN!J6</f>
        <v>0</v>
      </c>
      <c r="K5" s="5" t="e">
        <f>#REF!</f>
        <v>#REF!</v>
      </c>
    </row>
    <row r="6" spans="1:11" x14ac:dyDescent="0.25">
      <c r="C6" t="s">
        <v>4</v>
      </c>
      <c r="D6" s="5">
        <f>ADMIN!D7</f>
        <v>1560</v>
      </c>
      <c r="E6" s="5">
        <f>ADMIN!E7</f>
        <v>1250</v>
      </c>
      <c r="F6" s="5">
        <f>ADMIN!F7</f>
        <v>1000</v>
      </c>
      <c r="G6" s="5">
        <f>ADMIN!G7</f>
        <v>0</v>
      </c>
      <c r="H6" s="5">
        <f>ADMIN!H7</f>
        <v>0</v>
      </c>
      <c r="I6" s="5">
        <f>ADMIN!I7</f>
        <v>0</v>
      </c>
      <c r="J6" s="159" t="e">
        <f>ADMIN!J7</f>
        <v>#DIV/0!</v>
      </c>
      <c r="K6" s="5" t="e">
        <f>#REF!</f>
        <v>#REF!</v>
      </c>
    </row>
    <row r="7" spans="1:11" x14ac:dyDescent="0.25">
      <c r="C7" t="s">
        <v>5</v>
      </c>
      <c r="D7" s="5">
        <f>ADMIN!D8</f>
        <v>4500</v>
      </c>
      <c r="E7" s="5">
        <f>ADMIN!E8</f>
        <v>4000</v>
      </c>
      <c r="F7" s="5">
        <f>ADMIN!F8</f>
        <v>5800</v>
      </c>
      <c r="G7" s="5">
        <f>ADMIN!G8</f>
        <v>5000</v>
      </c>
      <c r="H7" s="5">
        <f>ADMIN!H8</f>
        <v>5000</v>
      </c>
      <c r="I7" s="5">
        <f>ADMIN!I8</f>
        <v>0</v>
      </c>
      <c r="J7" s="159">
        <f>ADMIN!J8</f>
        <v>0</v>
      </c>
      <c r="K7" s="5" t="e">
        <f>#REF!</f>
        <v>#REF!</v>
      </c>
    </row>
    <row r="8" spans="1:11" x14ac:dyDescent="0.25">
      <c r="C8" t="s">
        <v>6</v>
      </c>
      <c r="D8" s="5">
        <f>ADMIN!D9</f>
        <v>4500</v>
      </c>
      <c r="E8" s="5">
        <f>ADMIN!E9</f>
        <v>4000</v>
      </c>
      <c r="F8" s="5">
        <f>ADMIN!F9</f>
        <v>4000</v>
      </c>
      <c r="G8" s="5">
        <f>ADMIN!G9</f>
        <v>1500</v>
      </c>
      <c r="H8" s="5">
        <f>ADMIN!H9</f>
        <v>1500</v>
      </c>
      <c r="I8" s="5">
        <f>ADMIN!I9</f>
        <v>0</v>
      </c>
      <c r="J8" s="159">
        <f>ADMIN!J9</f>
        <v>0</v>
      </c>
      <c r="K8" s="5" t="e">
        <f>#REF!</f>
        <v>#REF!</v>
      </c>
    </row>
    <row r="9" spans="1:11" ht="17.25" x14ac:dyDescent="0.3">
      <c r="C9" s="65" t="s">
        <v>259</v>
      </c>
      <c r="D9" s="5"/>
      <c r="E9" s="5"/>
      <c r="F9" s="5"/>
      <c r="G9" s="5"/>
      <c r="H9" s="5"/>
      <c r="I9" s="5"/>
      <c r="J9" s="159"/>
      <c r="K9" s="5"/>
    </row>
    <row r="10" spans="1:11" ht="17.25" x14ac:dyDescent="0.3">
      <c r="C10" s="65" t="s">
        <v>260</v>
      </c>
      <c r="D10" s="5"/>
      <c r="E10" s="5"/>
      <c r="F10" s="5"/>
      <c r="G10" s="5"/>
      <c r="H10" s="5"/>
      <c r="I10" s="5"/>
      <c r="J10" s="159"/>
      <c r="K10" s="5"/>
    </row>
    <row r="11" spans="1:11" ht="17.25" x14ac:dyDescent="0.3">
      <c r="C11" s="65" t="s">
        <v>261</v>
      </c>
      <c r="D11" s="5"/>
      <c r="E11" s="5"/>
      <c r="F11" s="5"/>
      <c r="G11" s="5"/>
      <c r="H11" s="5"/>
      <c r="I11" s="5"/>
      <c r="J11" s="159"/>
      <c r="K11" s="5"/>
    </row>
    <row r="12" spans="1:11" ht="14.25" customHeight="1" x14ac:dyDescent="0.25">
      <c r="B12" s="287" t="s">
        <v>0</v>
      </c>
      <c r="C12" s="287"/>
      <c r="D12" s="5"/>
      <c r="E12" s="5" t="s">
        <v>33</v>
      </c>
      <c r="F12" s="5"/>
      <c r="G12" s="5"/>
      <c r="H12" s="5"/>
      <c r="I12" s="5"/>
      <c r="J12" s="159">
        <f>ADMIN!J32</f>
        <v>0</v>
      </c>
      <c r="K12" s="5" t="e">
        <f>#REF!</f>
        <v>#REF!</v>
      </c>
    </row>
    <row r="13" spans="1:11" x14ac:dyDescent="0.25">
      <c r="C13" t="s">
        <v>7</v>
      </c>
      <c r="D13" s="5">
        <f>ADMIN!D33</f>
        <v>6000</v>
      </c>
      <c r="E13" s="5">
        <f>ADMIN!E33</f>
        <v>6000</v>
      </c>
      <c r="F13" s="5">
        <f>ADMIN!F33</f>
        <v>6000</v>
      </c>
      <c r="G13" s="5">
        <f>ADMIN!G33</f>
        <v>5000</v>
      </c>
      <c r="H13" s="5">
        <f>ADMIN!H33</f>
        <v>7500</v>
      </c>
      <c r="I13" s="5">
        <f>ADMIN!I33</f>
        <v>2500</v>
      </c>
      <c r="J13" s="159">
        <f>ADMIN!J33</f>
        <v>0.5</v>
      </c>
      <c r="K13" s="5" t="e">
        <f>#REF!</f>
        <v>#REF!</v>
      </c>
    </row>
    <row r="14" spans="1:11" x14ac:dyDescent="0.25">
      <c r="C14" t="s">
        <v>8</v>
      </c>
      <c r="D14" s="5">
        <f>ADMIN!D34</f>
        <v>455</v>
      </c>
      <c r="E14" s="5">
        <f>ADMIN!E34</f>
        <v>455</v>
      </c>
      <c r="F14" s="5">
        <f>ADMIN!F34</f>
        <v>455</v>
      </c>
      <c r="G14" s="5">
        <f>ADMIN!G34</f>
        <v>455</v>
      </c>
      <c r="H14" s="5">
        <f>ADMIN!H34</f>
        <v>455</v>
      </c>
      <c r="I14" s="5">
        <f>ADMIN!I34</f>
        <v>0</v>
      </c>
      <c r="J14" s="159">
        <f>ADMIN!J34</f>
        <v>0</v>
      </c>
      <c r="K14" s="5" t="e">
        <f>#REF!</f>
        <v>#REF!</v>
      </c>
    </row>
    <row r="15" spans="1:11" x14ac:dyDescent="0.25">
      <c r="C15" t="s">
        <v>9</v>
      </c>
      <c r="D15" s="5">
        <f>ADMIN!D35</f>
        <v>100</v>
      </c>
      <c r="E15" s="5">
        <f>ADMIN!E35</f>
        <v>100</v>
      </c>
      <c r="F15" s="5">
        <f>ADMIN!F35</f>
        <v>100</v>
      </c>
      <c r="G15" s="5">
        <f>ADMIN!G35</f>
        <v>100</v>
      </c>
      <c r="H15" s="5">
        <f>ADMIN!H35</f>
        <v>100</v>
      </c>
      <c r="I15" s="5">
        <f>ADMIN!I35</f>
        <v>0</v>
      </c>
      <c r="J15" s="159">
        <f>ADMIN!J35</f>
        <v>0</v>
      </c>
      <c r="K15" s="5" t="e">
        <f>#REF!</f>
        <v>#REF!</v>
      </c>
    </row>
    <row r="16" spans="1:11" x14ac:dyDescent="0.25">
      <c r="B16" s="287" t="s">
        <v>10</v>
      </c>
      <c r="C16" s="287"/>
      <c r="D16" s="5"/>
      <c r="E16" s="5">
        <f>ADMIN!E43</f>
        <v>0</v>
      </c>
      <c r="F16" s="5"/>
      <c r="G16" s="5"/>
      <c r="H16" s="5"/>
      <c r="I16" s="5"/>
      <c r="J16" s="159">
        <f>ADMIN!J43</f>
        <v>0</v>
      </c>
      <c r="K16" s="5" t="e">
        <f>#REF!</f>
        <v>#REF!</v>
      </c>
    </row>
    <row r="17" spans="2:11" x14ac:dyDescent="0.25">
      <c r="C17" t="s">
        <v>11</v>
      </c>
      <c r="D17" s="5">
        <f>ADMIN!D44</f>
        <v>5800</v>
      </c>
      <c r="E17" s="5">
        <f>ADMIN!E44</f>
        <v>5000</v>
      </c>
      <c r="F17" s="5">
        <f>ADMIN!F44</f>
        <v>5000</v>
      </c>
      <c r="G17" s="5">
        <f>ADMIN!G44</f>
        <v>5500</v>
      </c>
      <c r="H17" s="5">
        <f>ADMIN!H44</f>
        <v>5500</v>
      </c>
      <c r="I17" s="5">
        <f>ADMIN!I44</f>
        <v>0</v>
      </c>
      <c r="J17" s="159">
        <f>ADMIN!J44</f>
        <v>0</v>
      </c>
      <c r="K17" s="5" t="e">
        <f>#REF!</f>
        <v>#REF!</v>
      </c>
    </row>
    <row r="18" spans="2:11" x14ac:dyDescent="0.25">
      <c r="C18" t="s">
        <v>12</v>
      </c>
      <c r="D18" s="5">
        <f>ADMIN!D45</f>
        <v>9050</v>
      </c>
      <c r="E18" s="5">
        <f>ADMIN!E45</f>
        <v>9550</v>
      </c>
      <c r="F18" s="5">
        <f>ADMIN!F45</f>
        <v>9550</v>
      </c>
      <c r="G18" s="5">
        <f>ADMIN!G45</f>
        <v>9000</v>
      </c>
      <c r="H18" s="5">
        <f>ADMIN!H45</f>
        <v>9000</v>
      </c>
      <c r="I18" s="5">
        <f>ADMIN!I45</f>
        <v>0</v>
      </c>
      <c r="J18" s="159">
        <f>ADMIN!J45</f>
        <v>0</v>
      </c>
      <c r="K18" s="5" t="e">
        <f>#REF!</f>
        <v>#REF!</v>
      </c>
    </row>
    <row r="19" spans="2:11" x14ac:dyDescent="0.25">
      <c r="C19" t="s">
        <v>13</v>
      </c>
      <c r="D19" s="5">
        <f>ADMIN!D46</f>
        <v>5200</v>
      </c>
      <c r="E19" s="5">
        <f>ADMIN!E46</f>
        <v>7000</v>
      </c>
      <c r="F19" s="5">
        <f>ADMIN!F46</f>
        <v>10000</v>
      </c>
      <c r="G19" s="5">
        <f>ADMIN!G46</f>
        <v>15000</v>
      </c>
      <c r="H19" s="5">
        <f>ADMIN!H46</f>
        <v>15000</v>
      </c>
      <c r="I19" s="5"/>
      <c r="J19" s="159">
        <f>ADMIN!J46</f>
        <v>0</v>
      </c>
      <c r="K19" s="5" t="e">
        <f>#REF!</f>
        <v>#REF!</v>
      </c>
    </row>
    <row r="20" spans="2:11" x14ac:dyDescent="0.25">
      <c r="C20" t="s">
        <v>14</v>
      </c>
      <c r="D20" s="5">
        <f>ADMIN!D47</f>
        <v>16500</v>
      </c>
      <c r="E20" s="5">
        <f>ADMIN!E47</f>
        <v>17000</v>
      </c>
      <c r="F20" s="5">
        <f>ADMIN!F47</f>
        <v>17500</v>
      </c>
      <c r="G20" s="5">
        <f>ADMIN!G47</f>
        <v>29000</v>
      </c>
      <c r="H20" s="5">
        <f>ADMIN!H47</f>
        <v>33000</v>
      </c>
      <c r="I20" s="5"/>
      <c r="J20" s="159">
        <f>ADMIN!J47</f>
        <v>0.13793103448275862</v>
      </c>
      <c r="K20" s="5" t="e">
        <f>#REF!</f>
        <v>#REF!</v>
      </c>
    </row>
    <row r="21" spans="2:11" x14ac:dyDescent="0.25">
      <c r="C21" t="s">
        <v>15</v>
      </c>
      <c r="D21" s="5">
        <f>ADMIN!D48</f>
        <v>4800</v>
      </c>
      <c r="E21" s="5">
        <f>ADMIN!E48</f>
        <v>4800</v>
      </c>
      <c r="F21" s="5">
        <f>ADMIN!F48</f>
        <v>4800</v>
      </c>
      <c r="G21" s="5">
        <f>ADMIN!G48</f>
        <v>5100</v>
      </c>
      <c r="H21" s="5">
        <f>ADMIN!H48</f>
        <v>7000</v>
      </c>
      <c r="I21" s="5"/>
      <c r="J21" s="159">
        <f>ADMIN!J48</f>
        <v>0.37254901960784315</v>
      </c>
      <c r="K21" s="5" t="e">
        <f>#REF!</f>
        <v>#REF!</v>
      </c>
    </row>
    <row r="22" spans="2:11" x14ac:dyDescent="0.25">
      <c r="C22" t="s">
        <v>16</v>
      </c>
      <c r="D22" s="5">
        <f>ADMIN!D49</f>
        <v>200</v>
      </c>
      <c r="E22" s="5">
        <f>ADMIN!E49</f>
        <v>200</v>
      </c>
      <c r="F22" s="5">
        <f>ADMIN!F49</f>
        <v>100</v>
      </c>
      <c r="G22" s="5">
        <f>ADMIN!G49</f>
        <v>100</v>
      </c>
      <c r="H22" s="5">
        <f>ADMIN!H49</f>
        <v>1000</v>
      </c>
      <c r="I22" s="5">
        <f>ADMIN!I49</f>
        <v>900</v>
      </c>
      <c r="J22" s="159">
        <f>ADMIN!J49</f>
        <v>9</v>
      </c>
      <c r="K22" s="5" t="e">
        <f>#REF!</f>
        <v>#REF!</v>
      </c>
    </row>
    <row r="23" spans="2:11" x14ac:dyDescent="0.25">
      <c r="C23" t="s">
        <v>17</v>
      </c>
      <c r="D23" s="5">
        <f>ADMIN!D50</f>
        <v>5400</v>
      </c>
      <c r="E23" s="5">
        <f>ADMIN!E50</f>
        <v>5400</v>
      </c>
      <c r="F23" s="5">
        <f>ADMIN!F50</f>
        <v>6000</v>
      </c>
      <c r="G23" s="5">
        <f>ADMIN!G50</f>
        <v>5000</v>
      </c>
      <c r="H23" s="5">
        <f>ADMIN!H50</f>
        <v>6000</v>
      </c>
      <c r="I23" s="5">
        <f>ADMIN!I50</f>
        <v>1000</v>
      </c>
      <c r="J23" s="159">
        <f>ADMIN!J50</f>
        <v>0.2</v>
      </c>
      <c r="K23" s="5" t="e">
        <f>#REF!</f>
        <v>#REF!</v>
      </c>
    </row>
    <row r="24" spans="2:11" x14ac:dyDescent="0.25">
      <c r="B24" s="287" t="s">
        <v>18</v>
      </c>
      <c r="C24" s="287"/>
      <c r="D24" s="5"/>
      <c r="E24" s="5" t="s">
        <v>33</v>
      </c>
      <c r="F24" s="5"/>
      <c r="G24" s="5"/>
      <c r="H24" s="5"/>
      <c r="I24" s="5"/>
      <c r="J24" s="159">
        <f>ADMIN!J51</f>
        <v>0</v>
      </c>
      <c r="K24" s="5" t="e">
        <f>#REF!</f>
        <v>#REF!</v>
      </c>
    </row>
    <row r="25" spans="2:11" x14ac:dyDescent="0.25">
      <c r="C25" t="s">
        <v>19</v>
      </c>
      <c r="D25" s="5">
        <f>ADMIN!D52</f>
        <v>0</v>
      </c>
      <c r="E25" s="5">
        <f>ADMIN!E52</f>
        <v>0</v>
      </c>
      <c r="F25" s="5">
        <f>ADMIN!F52</f>
        <v>0</v>
      </c>
      <c r="G25" s="5">
        <f>ADMIN!G52</f>
        <v>0</v>
      </c>
      <c r="H25" s="5">
        <f>ADMIN!H52</f>
        <v>1000</v>
      </c>
      <c r="I25" s="5">
        <f>ADMIN!I52</f>
        <v>1000</v>
      </c>
      <c r="J25" s="159" t="e">
        <f>ADMIN!J52</f>
        <v>#DIV/0!</v>
      </c>
      <c r="K25" s="5" t="e">
        <f>#REF!</f>
        <v>#REF!</v>
      </c>
    </row>
    <row r="26" spans="2:11" x14ac:dyDescent="0.25">
      <c r="C26" t="s">
        <v>21</v>
      </c>
      <c r="D26" s="5">
        <f>ADMIN!D53</f>
        <v>2000</v>
      </c>
      <c r="E26" s="5">
        <f>ADMIN!E53</f>
        <v>2000</v>
      </c>
      <c r="F26" s="5">
        <f>ADMIN!F53</f>
        <v>2000</v>
      </c>
      <c r="G26" s="5">
        <f>ADMIN!G53</f>
        <v>10500</v>
      </c>
      <c r="H26" s="5">
        <f>ADMIN!H53</f>
        <v>15000</v>
      </c>
      <c r="I26" s="5">
        <f>ADMIN!I53</f>
        <v>4500</v>
      </c>
      <c r="J26" s="159">
        <f>ADMIN!J53</f>
        <v>0.42857142857142855</v>
      </c>
      <c r="K26" s="5" t="e">
        <f>#REF!</f>
        <v>#REF!</v>
      </c>
    </row>
    <row r="27" spans="2:11" x14ac:dyDescent="0.25">
      <c r="B27" s="287" t="s">
        <v>22</v>
      </c>
      <c r="C27" s="287"/>
      <c r="D27" s="5"/>
      <c r="E27" s="5" t="s">
        <v>33</v>
      </c>
      <c r="F27" s="5"/>
      <c r="G27" s="5"/>
      <c r="H27" s="5"/>
      <c r="I27" s="5"/>
      <c r="J27" s="159">
        <f>ADMIN!J54</f>
        <v>0</v>
      </c>
      <c r="K27" s="5" t="e">
        <f>#REF!</f>
        <v>#REF!</v>
      </c>
    </row>
    <row r="28" spans="2:11" x14ac:dyDescent="0.25">
      <c r="C28" t="s">
        <v>23</v>
      </c>
      <c r="D28" s="5">
        <f>ADMIN!D55</f>
        <v>250</v>
      </c>
      <c r="E28" s="5">
        <f>ADMIN!E55</f>
        <v>250</v>
      </c>
      <c r="F28" s="5">
        <f>ADMIN!F55</f>
        <v>500</v>
      </c>
      <c r="G28" s="5">
        <f>ADMIN!G55</f>
        <v>500</v>
      </c>
      <c r="H28" s="5">
        <f>ADMIN!H55</f>
        <v>500</v>
      </c>
      <c r="I28" s="5">
        <f>ADMIN!I55</f>
        <v>0</v>
      </c>
      <c r="J28" s="159">
        <f>ADMIN!J55</f>
        <v>0</v>
      </c>
      <c r="K28" s="5" t="e">
        <f>#REF!</f>
        <v>#REF!</v>
      </c>
    </row>
    <row r="29" spans="2:11" x14ac:dyDescent="0.25">
      <c r="C29" t="s">
        <v>24</v>
      </c>
      <c r="D29" s="5">
        <f>ADMIN!D56</f>
        <v>1000</v>
      </c>
      <c r="E29" s="5">
        <f>ADMIN!E56</f>
        <v>1000</v>
      </c>
      <c r="F29" s="5">
        <f>ADMIN!F56</f>
        <v>500</v>
      </c>
      <c r="G29" s="5">
        <f>ADMIN!G56</f>
        <v>500</v>
      </c>
      <c r="H29" s="5">
        <f>ADMIN!H56</f>
        <v>500</v>
      </c>
      <c r="I29" s="5">
        <f>ADMIN!I56</f>
        <v>0</v>
      </c>
      <c r="J29" s="159">
        <f>ADMIN!J56</f>
        <v>0</v>
      </c>
      <c r="K29" s="5" t="e">
        <f>#REF!</f>
        <v>#REF!</v>
      </c>
    </row>
    <row r="30" spans="2:11" x14ac:dyDescent="0.25">
      <c r="B30" s="287" t="s">
        <v>25</v>
      </c>
      <c r="C30" s="287"/>
      <c r="D30" s="5"/>
      <c r="E30" s="5" t="s">
        <v>33</v>
      </c>
      <c r="F30" s="5"/>
      <c r="G30" s="5"/>
      <c r="H30" s="5"/>
      <c r="I30" s="5"/>
      <c r="J30" s="159">
        <f>ADMIN!J57</f>
        <v>0</v>
      </c>
      <c r="K30" s="5" t="e">
        <f>#REF!</f>
        <v>#REF!</v>
      </c>
    </row>
    <row r="31" spans="2:11" x14ac:dyDescent="0.25">
      <c r="C31" t="s">
        <v>48</v>
      </c>
      <c r="D31" s="5">
        <f>ADMIN!D58</f>
        <v>13000</v>
      </c>
      <c r="E31" s="5">
        <f>ADMIN!E58</f>
        <v>11000</v>
      </c>
      <c r="F31" s="5">
        <f>ADMIN!F58</f>
        <v>10000</v>
      </c>
      <c r="G31" s="5">
        <f>ADMIN!G58</f>
        <v>17000</v>
      </c>
      <c r="H31" s="5">
        <f>ADMIN!H58</f>
        <v>17000</v>
      </c>
      <c r="I31" s="5">
        <f>ADMIN!I58</f>
        <v>0</v>
      </c>
      <c r="J31" s="159">
        <f>ADMIN!J58</f>
        <v>0</v>
      </c>
      <c r="K31" s="5" t="e">
        <f>#REF!</f>
        <v>#REF!</v>
      </c>
    </row>
    <row r="32" spans="2:11" ht="15.75" thickBot="1" x14ac:dyDescent="0.3">
      <c r="C32" t="s">
        <v>27</v>
      </c>
      <c r="D32" s="36">
        <f>ADMIN!D59</f>
        <v>750</v>
      </c>
      <c r="E32" s="5">
        <f>ADMIN!E59</f>
        <v>750</v>
      </c>
      <c r="F32" s="5">
        <f>ADMIN!F59</f>
        <v>500</v>
      </c>
      <c r="G32" s="5">
        <f>ADMIN!G59</f>
        <v>400</v>
      </c>
      <c r="H32" s="5">
        <f>ADMIN!H59</f>
        <v>1000</v>
      </c>
      <c r="I32" s="5"/>
      <c r="J32" s="159">
        <f>ADMIN!J59</f>
        <v>0</v>
      </c>
      <c r="K32" s="5" t="e">
        <f>#REF!</f>
        <v>#REF!</v>
      </c>
    </row>
    <row r="33" spans="1:11" s="7" customFormat="1" ht="28.7" customHeight="1" thickBot="1" x14ac:dyDescent="0.3">
      <c r="A33" s="282" t="s">
        <v>37</v>
      </c>
      <c r="B33" s="283"/>
      <c r="C33" s="284"/>
      <c r="D33" s="37">
        <f t="shared" ref="D33:I33" si="0">SUM(D4:D32)</f>
        <v>399839</v>
      </c>
      <c r="E33" s="37">
        <f t="shared" si="0"/>
        <v>426603</v>
      </c>
      <c r="F33" s="37">
        <f t="shared" si="0"/>
        <v>438905</v>
      </c>
      <c r="G33" s="37">
        <f t="shared" si="0"/>
        <v>492479</v>
      </c>
      <c r="H33" s="37">
        <f t="shared" si="0"/>
        <v>509042</v>
      </c>
      <c r="I33" s="37">
        <f t="shared" si="0"/>
        <v>9900</v>
      </c>
      <c r="J33" s="235">
        <f>ADMIN!J60</f>
        <v>0.55009289736212108</v>
      </c>
      <c r="K33" s="34" t="e">
        <f>#REF!</f>
        <v>#REF!</v>
      </c>
    </row>
    <row r="34" spans="1:11" ht="15.75" thickTop="1" x14ac:dyDescent="0.25">
      <c r="A34" s="285" t="s">
        <v>28</v>
      </c>
      <c r="B34" s="285"/>
      <c r="C34" s="285"/>
      <c r="D34" s="2"/>
      <c r="E34" s="2"/>
      <c r="F34" s="2"/>
      <c r="G34" s="2"/>
      <c r="H34" s="2"/>
      <c r="I34" s="2"/>
      <c r="J34" s="2"/>
      <c r="K34" s="5"/>
    </row>
    <row r="35" spans="1:11" x14ac:dyDescent="0.25">
      <c r="B35" s="287" t="s">
        <v>1</v>
      </c>
      <c r="C35" s="287"/>
      <c r="D35" s="3"/>
      <c r="E35" s="3"/>
      <c r="F35" s="3"/>
      <c r="G35" s="3"/>
      <c r="H35" s="3"/>
      <c r="I35" s="3"/>
      <c r="J35" s="3"/>
      <c r="K35" s="5"/>
    </row>
    <row r="36" spans="1:11" x14ac:dyDescent="0.25">
      <c r="B36" s="4"/>
      <c r="C36" s="31" t="s">
        <v>225</v>
      </c>
      <c r="D36" s="3"/>
      <c r="E36" s="3"/>
      <c r="F36" s="5">
        <f>CEO!F6</f>
        <v>45600</v>
      </c>
      <c r="G36" s="5">
        <v>45600</v>
      </c>
      <c r="H36" s="5">
        <f>CEO!H6</f>
        <v>70049</v>
      </c>
      <c r="I36" s="5">
        <f>CEO!I6</f>
        <v>2041</v>
      </c>
      <c r="J36" s="159">
        <f>CEO!J6</f>
        <v>3.0011175155864017E-2</v>
      </c>
      <c r="K36" s="5"/>
    </row>
    <row r="37" spans="1:11" x14ac:dyDescent="0.25">
      <c r="B37" s="4"/>
      <c r="C37" s="31" t="s">
        <v>5</v>
      </c>
      <c r="D37" s="3"/>
      <c r="E37" s="3"/>
      <c r="F37" s="5">
        <f>CEO!F8</f>
        <v>250</v>
      </c>
      <c r="G37" s="5">
        <v>250</v>
      </c>
      <c r="H37" s="5">
        <f>CEO!H8</f>
        <v>900</v>
      </c>
      <c r="I37" s="5">
        <f>CEO!I8</f>
        <v>200</v>
      </c>
      <c r="J37" s="159">
        <f>CEO!J8</f>
        <v>0.2857142857142857</v>
      </c>
      <c r="K37" s="5"/>
    </row>
    <row r="38" spans="1:11" x14ac:dyDescent="0.25">
      <c r="C38" t="s">
        <v>6</v>
      </c>
      <c r="D38" s="5">
        <f>CEO!D9</f>
        <v>0</v>
      </c>
      <c r="E38" s="5">
        <f>CEO!E9</f>
        <v>0</v>
      </c>
      <c r="F38" s="5">
        <f>CEO!F9</f>
        <v>0</v>
      </c>
      <c r="G38" s="5">
        <v>0</v>
      </c>
      <c r="H38" s="5">
        <f>CEO!H9</f>
        <v>0</v>
      </c>
      <c r="I38" s="5">
        <f>CEO!I9</f>
        <v>0</v>
      </c>
      <c r="J38" s="159">
        <f>CEO!J9</f>
        <v>0</v>
      </c>
      <c r="K38" s="5" t="e">
        <f>#REF!</f>
        <v>#REF!</v>
      </c>
    </row>
    <row r="39" spans="1:11" x14ac:dyDescent="0.25">
      <c r="B39" s="287" t="s">
        <v>0</v>
      </c>
      <c r="C39" s="287"/>
      <c r="D39" s="5"/>
      <c r="E39" s="5"/>
      <c r="F39" s="5"/>
      <c r="G39" s="5"/>
      <c r="H39" s="5"/>
      <c r="I39" s="5" t="s">
        <v>33</v>
      </c>
      <c r="J39" s="159" t="s">
        <v>33</v>
      </c>
      <c r="K39" s="5" t="e">
        <f>#REF!</f>
        <v>#REF!</v>
      </c>
    </row>
    <row r="40" spans="1:11" x14ac:dyDescent="0.25">
      <c r="C40" t="s">
        <v>29</v>
      </c>
      <c r="D40" s="5">
        <f>CEO!D32</f>
        <v>24319</v>
      </c>
      <c r="E40" s="5">
        <f>CEO!E32</f>
        <v>0</v>
      </c>
      <c r="F40" s="5">
        <f>CEO!F32</f>
        <v>0</v>
      </c>
      <c r="G40" s="5"/>
      <c r="H40" s="5">
        <f>CEO!H32</f>
        <v>0</v>
      </c>
      <c r="I40" s="5">
        <f>CEO!I32</f>
        <v>0</v>
      </c>
      <c r="J40" s="159">
        <f>CEO!J32</f>
        <v>0</v>
      </c>
      <c r="K40" s="5" t="e">
        <f>#REF!</f>
        <v>#REF!</v>
      </c>
    </row>
    <row r="41" spans="1:11" x14ac:dyDescent="0.25">
      <c r="B41" s="4"/>
      <c r="C41" s="31" t="s">
        <v>129</v>
      </c>
      <c r="D41" s="5"/>
      <c r="E41" s="5"/>
      <c r="F41" s="5">
        <f>CEO!F33</f>
        <v>2500</v>
      </c>
      <c r="G41" s="5">
        <v>2500</v>
      </c>
      <c r="H41" s="5">
        <f>CEO!H33</f>
        <v>6275</v>
      </c>
      <c r="I41" s="5">
        <f>CEO!I33</f>
        <v>575</v>
      </c>
      <c r="J41" s="159">
        <f>CEO!J33</f>
        <v>0.10087719298245613</v>
      </c>
      <c r="K41" s="5"/>
    </row>
    <row r="42" spans="1:11" x14ac:dyDescent="0.25">
      <c r="B42" s="287" t="s">
        <v>10</v>
      </c>
      <c r="C42" s="287"/>
      <c r="D42" s="5"/>
      <c r="E42" s="5"/>
      <c r="F42" s="5"/>
      <c r="G42" s="5"/>
      <c r="H42" s="5"/>
      <c r="I42" s="5"/>
      <c r="J42" s="159"/>
      <c r="K42" s="5"/>
    </row>
    <row r="43" spans="1:11" x14ac:dyDescent="0.25">
      <c r="B43" s="4"/>
      <c r="C43" s="31" t="s">
        <v>59</v>
      </c>
      <c r="D43" s="5">
        <f>CEO!D41</f>
        <v>750</v>
      </c>
      <c r="E43" s="5">
        <f>CEO!E41</f>
        <v>350</v>
      </c>
      <c r="F43" s="5">
        <f>CEO!F41</f>
        <v>350</v>
      </c>
      <c r="G43" s="5">
        <v>350</v>
      </c>
      <c r="H43" s="5">
        <f>CEO!H41</f>
        <v>550</v>
      </c>
      <c r="I43" s="5">
        <f>CEO!I41</f>
        <v>0</v>
      </c>
      <c r="J43" s="159">
        <f>CEO!J41</f>
        <v>0</v>
      </c>
      <c r="K43" s="5" t="e">
        <f>#REF!</f>
        <v>#REF!</v>
      </c>
    </row>
    <row r="44" spans="1:11" x14ac:dyDescent="0.25">
      <c r="B44" s="4"/>
      <c r="C44" s="31" t="s">
        <v>12</v>
      </c>
      <c r="D44" s="5">
        <f>CEO!D42</f>
        <v>50</v>
      </c>
      <c r="E44" s="5">
        <f>CEO!E42</f>
        <v>50</v>
      </c>
      <c r="F44" s="5">
        <f>CEO!F42</f>
        <v>50</v>
      </c>
      <c r="G44" s="5">
        <v>50</v>
      </c>
      <c r="H44" s="5">
        <f>CEO!H42</f>
        <v>0</v>
      </c>
      <c r="I44" s="5">
        <f>CEO!I42</f>
        <v>0</v>
      </c>
      <c r="J44" s="159">
        <f>CEO!J40</f>
        <v>0</v>
      </c>
      <c r="K44" s="5" t="e">
        <f>#REF!</f>
        <v>#REF!</v>
      </c>
    </row>
    <row r="45" spans="1:11" x14ac:dyDescent="0.25">
      <c r="B45" s="4"/>
      <c r="C45" s="31" t="s">
        <v>134</v>
      </c>
      <c r="D45" s="5">
        <f>CEO!D43</f>
        <v>100</v>
      </c>
      <c r="E45" s="5">
        <f>CEO!E43</f>
        <v>100</v>
      </c>
      <c r="F45" s="5">
        <f>CEO!F43</f>
        <v>1000</v>
      </c>
      <c r="G45" s="5">
        <v>1000</v>
      </c>
      <c r="H45" s="5">
        <f>CEO!H43</f>
        <v>0</v>
      </c>
      <c r="I45" s="5">
        <f>CEO!I43</f>
        <v>0</v>
      </c>
      <c r="J45" s="159" t="e">
        <f>CEO!J43</f>
        <v>#DIV/0!</v>
      </c>
      <c r="K45" s="5" t="e">
        <f>#REF!</f>
        <v>#REF!</v>
      </c>
    </row>
    <row r="46" spans="1:11" x14ac:dyDescent="0.25">
      <c r="B46" s="287" t="s">
        <v>18</v>
      </c>
      <c r="C46" s="288"/>
      <c r="D46" s="5"/>
      <c r="E46" s="5"/>
      <c r="F46" s="5"/>
      <c r="G46" s="5"/>
      <c r="H46" s="5"/>
      <c r="I46" s="5"/>
      <c r="J46" s="159"/>
      <c r="K46" s="5"/>
    </row>
    <row r="47" spans="1:11" ht="15.75" thickBot="1" x14ac:dyDescent="0.3">
      <c r="C47" t="s">
        <v>19</v>
      </c>
      <c r="D47" s="5">
        <f>CEO!D45</f>
        <v>250</v>
      </c>
      <c r="E47" s="5">
        <f>CEO!E45</f>
        <v>250</v>
      </c>
      <c r="F47" s="5">
        <f>CEO!F45</f>
        <v>250</v>
      </c>
      <c r="G47" s="5">
        <v>250</v>
      </c>
      <c r="H47" s="5">
        <f>CEO!H45</f>
        <v>250</v>
      </c>
      <c r="I47" s="5">
        <f>CEO!I45</f>
        <v>0</v>
      </c>
      <c r="J47" s="159">
        <f>CEO!J45</f>
        <v>0</v>
      </c>
      <c r="K47" s="5" t="e">
        <f>#REF!</f>
        <v>#REF!</v>
      </c>
    </row>
    <row r="48" spans="1:11" ht="28.7" customHeight="1" thickBot="1" x14ac:dyDescent="0.3">
      <c r="A48" s="282" t="s">
        <v>38</v>
      </c>
      <c r="B48" s="283"/>
      <c r="C48" s="284"/>
      <c r="D48" s="34">
        <f>SUM(D38:D47)</f>
        <v>25469</v>
      </c>
      <c r="E48" s="34">
        <f>SUM(E38:E47)</f>
        <v>750</v>
      </c>
      <c r="F48" s="34">
        <f>SUM(F36:F47)</f>
        <v>50000</v>
      </c>
      <c r="G48" s="34">
        <f>SUM(G36:G47)</f>
        <v>50000</v>
      </c>
      <c r="H48" s="34">
        <f>SUM(H36:H47)</f>
        <v>78024</v>
      </c>
      <c r="I48" s="34">
        <f>CEO!I46</f>
        <v>37890</v>
      </c>
      <c r="J48" s="45">
        <f>CEO!J46</f>
        <v>0.75780000000000003</v>
      </c>
      <c r="K48" s="34" t="e">
        <f>#REF!</f>
        <v>#REF!</v>
      </c>
    </row>
    <row r="49" spans="1:11" x14ac:dyDescent="0.25">
      <c r="A49" s="17"/>
      <c r="B49" s="17"/>
      <c r="C49" s="15"/>
      <c r="D49" s="16"/>
      <c r="E49" s="16"/>
      <c r="F49" s="16"/>
      <c r="G49" s="16"/>
      <c r="H49" s="16"/>
      <c r="I49" s="16"/>
    </row>
    <row r="50" spans="1:11" ht="15.75" thickBot="1" x14ac:dyDescent="0.3">
      <c r="A50" s="17"/>
      <c r="B50" s="17"/>
      <c r="C50" s="17"/>
    </row>
    <row r="51" spans="1:11" ht="63.75" thickBot="1" x14ac:dyDescent="0.3">
      <c r="D51" s="1" t="s">
        <v>247</v>
      </c>
      <c r="E51" s="1" t="s">
        <v>230</v>
      </c>
      <c r="F51" s="1" t="s">
        <v>248</v>
      </c>
      <c r="G51" s="1" t="s">
        <v>499</v>
      </c>
      <c r="H51" s="1" t="s">
        <v>498</v>
      </c>
      <c r="I51" s="1" t="s">
        <v>172</v>
      </c>
      <c r="J51" s="1" t="s">
        <v>171</v>
      </c>
      <c r="K51" s="1" t="s">
        <v>216</v>
      </c>
    </row>
    <row r="52" spans="1:11" ht="28.7" customHeight="1" thickTop="1" x14ac:dyDescent="0.25">
      <c r="A52" s="285" t="s">
        <v>30</v>
      </c>
      <c r="B52" s="285"/>
      <c r="C52" s="286"/>
      <c r="D52" s="3"/>
      <c r="E52" s="3"/>
      <c r="F52" s="3"/>
      <c r="G52" s="3"/>
      <c r="H52" s="3"/>
      <c r="I52" s="3"/>
      <c r="J52" s="3"/>
      <c r="K52" s="13"/>
    </row>
    <row r="53" spans="1:11" x14ac:dyDescent="0.25">
      <c r="B53" s="287" t="s">
        <v>1</v>
      </c>
      <c r="C53" s="287"/>
      <c r="D53" s="3"/>
      <c r="E53" s="3"/>
      <c r="F53" s="3"/>
      <c r="G53" s="3"/>
      <c r="H53" s="3"/>
      <c r="I53" s="3"/>
      <c r="J53" s="3"/>
      <c r="K53" s="3"/>
    </row>
    <row r="54" spans="1:11" x14ac:dyDescent="0.25">
      <c r="C54" t="s">
        <v>2</v>
      </c>
      <c r="D54" s="5">
        <f>POLICE!D6</f>
        <v>465425</v>
      </c>
      <c r="E54" s="5">
        <f>POLICE!E6</f>
        <v>486050</v>
      </c>
      <c r="F54" s="19">
        <f>POLICE!F6</f>
        <v>511050</v>
      </c>
      <c r="G54" s="5">
        <f>POLICE!G6</f>
        <v>590643</v>
      </c>
      <c r="H54" s="5">
        <f>POLICE!H6</f>
        <v>604462</v>
      </c>
      <c r="I54" s="5">
        <f>POLICE!I6</f>
        <v>13819</v>
      </c>
      <c r="J54" s="159">
        <f>POLICE!J6</f>
        <v>2.339653563997203E-2</v>
      </c>
      <c r="K54" s="5" t="e">
        <f>#REF!</f>
        <v>#REF!</v>
      </c>
    </row>
    <row r="55" spans="1:11" x14ac:dyDescent="0.25">
      <c r="C55" t="s">
        <v>3</v>
      </c>
      <c r="D55" s="5">
        <f>POLICE!D7</f>
        <v>28500</v>
      </c>
      <c r="E55" s="5">
        <f>POLICE!E7</f>
        <v>22800</v>
      </c>
      <c r="F55" s="19">
        <f>POLICE!F7</f>
        <v>22800</v>
      </c>
      <c r="G55" s="5">
        <f>POLICE!G7</f>
        <v>45000</v>
      </c>
      <c r="H55" s="5">
        <f>POLICE!H7</f>
        <v>45000</v>
      </c>
      <c r="I55" s="5">
        <f>POLICE!I7</f>
        <v>0</v>
      </c>
      <c r="J55" s="159">
        <f>POLICE!J7</f>
        <v>0</v>
      </c>
      <c r="K55" s="5" t="e">
        <f>#REF!</f>
        <v>#REF!</v>
      </c>
    </row>
    <row r="56" spans="1:11" x14ac:dyDescent="0.25">
      <c r="C56" t="s">
        <v>4</v>
      </c>
      <c r="D56" s="5">
        <f>POLICE!D8</f>
        <v>0</v>
      </c>
      <c r="E56" s="5">
        <f>POLICE!E8</f>
        <v>0</v>
      </c>
      <c r="F56" s="19">
        <f>POLICE!F8</f>
        <v>15600</v>
      </c>
      <c r="G56" s="5">
        <f>POLICE!G8</f>
        <v>30000</v>
      </c>
      <c r="H56" s="5">
        <f>POLICE!H8</f>
        <v>30000</v>
      </c>
      <c r="I56" s="5">
        <f>POLICE!I8</f>
        <v>0</v>
      </c>
      <c r="J56" s="159">
        <f>POLICE!J8</f>
        <v>0</v>
      </c>
      <c r="K56" s="5"/>
    </row>
    <row r="57" spans="1:11" x14ac:dyDescent="0.25">
      <c r="C57" t="s">
        <v>5</v>
      </c>
      <c r="D57" s="5">
        <f>POLICE!D9</f>
        <v>13577</v>
      </c>
      <c r="E57" s="5">
        <f>POLICE!E9</f>
        <v>13500</v>
      </c>
      <c r="F57" s="19">
        <f>POLICE!F9</f>
        <v>13500</v>
      </c>
      <c r="G57" s="5">
        <f>POLICE!G9</f>
        <v>28250</v>
      </c>
      <c r="H57" s="5">
        <f>POLICE!H9</f>
        <v>29250</v>
      </c>
      <c r="I57" s="5">
        <f>POLICE!I9</f>
        <v>1000</v>
      </c>
      <c r="J57" s="159">
        <f>POLICE!J9</f>
        <v>3.5398230088495575E-2</v>
      </c>
      <c r="K57" s="5" t="e">
        <f>#REF!</f>
        <v>#REF!</v>
      </c>
    </row>
    <row r="58" spans="1:11" x14ac:dyDescent="0.25">
      <c r="C58" t="s">
        <v>6</v>
      </c>
      <c r="D58" s="5">
        <f>POLICE!D10</f>
        <v>2700</v>
      </c>
      <c r="E58" s="5">
        <f>POLICE!E10</f>
        <v>2500</v>
      </c>
      <c r="F58" s="19">
        <f>POLICE!F10</f>
        <v>2500</v>
      </c>
      <c r="G58" s="5">
        <f>POLICE!G10</f>
        <v>1000</v>
      </c>
      <c r="H58" s="5">
        <f>POLICE!H10</f>
        <v>1000</v>
      </c>
      <c r="I58" s="5">
        <f>POLICE!I10</f>
        <v>0</v>
      </c>
      <c r="J58" s="159" t="str">
        <f>POLICE!J10</f>
        <v>travel court</v>
      </c>
      <c r="K58" s="5" t="e">
        <f>#REF!</f>
        <v>#REF!</v>
      </c>
    </row>
    <row r="59" spans="1:11" x14ac:dyDescent="0.25">
      <c r="B59" s="287" t="s">
        <v>0</v>
      </c>
      <c r="C59" s="287"/>
      <c r="D59" s="5"/>
      <c r="E59" s="5"/>
      <c r="F59" s="19"/>
      <c r="G59" s="5"/>
      <c r="H59" s="5"/>
      <c r="I59" s="5"/>
      <c r="J59" s="159"/>
      <c r="K59" s="5"/>
    </row>
    <row r="60" spans="1:11" x14ac:dyDescent="0.25">
      <c r="B60" s="4"/>
      <c r="C60" s="31" t="s">
        <v>123</v>
      </c>
      <c r="D60" s="5"/>
      <c r="E60" s="5"/>
      <c r="F60" s="19"/>
      <c r="G60" s="5"/>
      <c r="H60" s="5">
        <f>POLICE!H34</f>
        <v>4500</v>
      </c>
      <c r="I60" s="5">
        <f>POLICE!I34</f>
        <v>0</v>
      </c>
      <c r="J60" s="159">
        <f>POLICE!J34</f>
        <v>0</v>
      </c>
      <c r="K60" s="5"/>
    </row>
    <row r="61" spans="1:11" x14ac:dyDescent="0.25">
      <c r="C61" t="s">
        <v>31</v>
      </c>
      <c r="D61" s="5">
        <f>POLICE!D35</f>
        <v>1550</v>
      </c>
      <c r="E61" s="5">
        <f>POLICE!E35</f>
        <v>1550</v>
      </c>
      <c r="F61" s="19">
        <f>POLICE!F35</f>
        <v>1550</v>
      </c>
      <c r="G61" s="5">
        <f>POLICE!G35</f>
        <v>4600</v>
      </c>
      <c r="H61" s="5">
        <f>POLICE!H35</f>
        <v>4600</v>
      </c>
      <c r="I61" s="5">
        <f>POLICE!I35</f>
        <v>0</v>
      </c>
      <c r="J61" s="159">
        <f>POLICE!J35</f>
        <v>0</v>
      </c>
      <c r="K61" s="5" t="e">
        <f>#REF!</f>
        <v>#REF!</v>
      </c>
    </row>
    <row r="62" spans="1:11" x14ac:dyDescent="0.25">
      <c r="B62" s="287" t="s">
        <v>10</v>
      </c>
      <c r="C62" s="287"/>
      <c r="D62" s="5"/>
      <c r="E62" s="5"/>
      <c r="F62" s="19"/>
      <c r="G62" s="5"/>
      <c r="H62" s="5"/>
      <c r="I62" s="5"/>
      <c r="J62" s="159"/>
      <c r="K62" s="5"/>
    </row>
    <row r="63" spans="1:11" x14ac:dyDescent="0.25">
      <c r="C63" t="s">
        <v>11</v>
      </c>
      <c r="D63" s="5">
        <f>POLICE!D44</f>
        <v>3300</v>
      </c>
      <c r="E63" s="5">
        <f>POLICE!E44</f>
        <v>2300</v>
      </c>
      <c r="F63" s="19">
        <f>POLICE!F44</f>
        <v>2300</v>
      </c>
      <c r="G63" s="5">
        <f>POLICE!G44</f>
        <v>2300</v>
      </c>
      <c r="H63" s="5">
        <f>POLICE!H44</f>
        <v>2300</v>
      </c>
      <c r="I63" s="5">
        <f>POLICE!I44</f>
        <v>0</v>
      </c>
      <c r="J63" s="159">
        <f>POLICE!J44</f>
        <v>0</v>
      </c>
      <c r="K63" s="5" t="e">
        <f>#REF!</f>
        <v>#REF!</v>
      </c>
    </row>
    <row r="64" spans="1:11" x14ac:dyDescent="0.25">
      <c r="C64" t="s">
        <v>12</v>
      </c>
      <c r="D64" s="5">
        <f>POLICE!D45</f>
        <v>420</v>
      </c>
      <c r="E64" s="5">
        <f>POLICE!E45</f>
        <v>420</v>
      </c>
      <c r="F64" s="19">
        <f>POLICE!F45</f>
        <v>500</v>
      </c>
      <c r="G64" s="5">
        <f>POLICE!G45</f>
        <v>500</v>
      </c>
      <c r="H64" s="5">
        <f>POLICE!H45</f>
        <v>0</v>
      </c>
      <c r="I64" s="5">
        <f>POLICE!I45</f>
        <v>-500</v>
      </c>
      <c r="J64" s="159">
        <f>POLICE!J45</f>
        <v>-1</v>
      </c>
      <c r="K64" s="5" t="e">
        <f>#REF!</f>
        <v>#REF!</v>
      </c>
    </row>
    <row r="65" spans="1:11" x14ac:dyDescent="0.25">
      <c r="C65" t="s">
        <v>13</v>
      </c>
      <c r="D65" s="5">
        <f>POLICE!D46</f>
        <v>1750</v>
      </c>
      <c r="E65" s="5">
        <f>POLICE!E46</f>
        <v>2100</v>
      </c>
      <c r="F65" s="19">
        <f>POLICE!F46</f>
        <v>2100</v>
      </c>
      <c r="G65" s="5">
        <f>POLICE!G46</f>
        <v>2500</v>
      </c>
      <c r="H65" s="5">
        <f>POLICE!H46</f>
        <v>2500</v>
      </c>
      <c r="I65" s="5">
        <f>POLICE!I46</f>
        <v>0</v>
      </c>
      <c r="J65" s="159">
        <f>POLICE!J46</f>
        <v>0</v>
      </c>
      <c r="K65" s="5" t="e">
        <f>#REF!</f>
        <v>#REF!</v>
      </c>
    </row>
    <row r="66" spans="1:11" x14ac:dyDescent="0.25">
      <c r="C66" t="s">
        <v>14</v>
      </c>
      <c r="D66" s="5">
        <f>POLICE!D47</f>
        <v>7569</v>
      </c>
      <c r="E66" s="5">
        <f>POLICE!E47</f>
        <v>9682</v>
      </c>
      <c r="F66" s="19">
        <f>POLICE!F47</f>
        <v>12000</v>
      </c>
      <c r="G66" s="5">
        <f>POLICE!G47</f>
        <v>13500</v>
      </c>
      <c r="H66" s="5">
        <f>POLICE!H47</f>
        <v>13500</v>
      </c>
      <c r="I66" s="5">
        <f>POLICE!I47</f>
        <v>0</v>
      </c>
      <c r="J66" s="159">
        <f>POLICE!J47</f>
        <v>0</v>
      </c>
      <c r="K66" s="5" t="e">
        <f>#REF!</f>
        <v>#REF!</v>
      </c>
    </row>
    <row r="67" spans="1:11" x14ac:dyDescent="0.25">
      <c r="C67" t="s">
        <v>15</v>
      </c>
      <c r="D67" s="5">
        <f>POLICE!D48</f>
        <v>2431</v>
      </c>
      <c r="E67" s="5">
        <f>POLICE!E48</f>
        <v>2504</v>
      </c>
      <c r="F67" s="19">
        <f>POLICE!F48</f>
        <v>2504</v>
      </c>
      <c r="G67" s="5">
        <f>POLICE!G48</f>
        <v>2600</v>
      </c>
      <c r="H67" s="5">
        <f>POLICE!H48</f>
        <v>2600</v>
      </c>
      <c r="I67" s="5">
        <f>POLICE!I48</f>
        <v>0</v>
      </c>
      <c r="J67" s="159" t="str">
        <f>POLICE!J48</f>
        <v>215 mothly lease</v>
      </c>
      <c r="K67" s="5" t="e">
        <f>#REF!</f>
        <v>#REF!</v>
      </c>
    </row>
    <row r="68" spans="1:11" x14ac:dyDescent="0.25">
      <c r="C68" t="s">
        <v>32</v>
      </c>
      <c r="D68" s="5">
        <f>POLICE!D49</f>
        <v>965</v>
      </c>
      <c r="E68" s="5">
        <f>POLICE!E49</f>
        <v>965</v>
      </c>
      <c r="F68" s="19">
        <f>POLICE!F49</f>
        <v>965</v>
      </c>
      <c r="G68" s="5">
        <f>POLICE!G49</f>
        <v>850</v>
      </c>
      <c r="H68" s="5">
        <f>POLICE!H49</f>
        <v>850</v>
      </c>
      <c r="I68" s="5">
        <f>POLICE!I49</f>
        <v>0</v>
      </c>
      <c r="J68" s="159" t="str">
        <f>POLICE!J49</f>
        <v>law books</v>
      </c>
      <c r="K68" s="5" t="e">
        <f>#REF!</f>
        <v>#REF!</v>
      </c>
    </row>
    <row r="69" spans="1:11" x14ac:dyDescent="0.25">
      <c r="B69" s="287" t="s">
        <v>18</v>
      </c>
      <c r="C69" s="287"/>
      <c r="D69" s="5"/>
      <c r="E69" s="5"/>
      <c r="F69" s="19"/>
      <c r="G69" s="5"/>
      <c r="H69" s="5"/>
      <c r="I69" s="5"/>
      <c r="J69" s="159"/>
      <c r="K69" s="5"/>
    </row>
    <row r="70" spans="1:11" x14ac:dyDescent="0.25">
      <c r="C70" t="s">
        <v>19</v>
      </c>
      <c r="D70" s="5">
        <f>POLICE!D51</f>
        <v>3688</v>
      </c>
      <c r="E70" s="5">
        <f>POLICE!E51</f>
        <v>3900</v>
      </c>
      <c r="F70" s="19">
        <f>POLICE!F51</f>
        <v>3900</v>
      </c>
      <c r="G70" s="5">
        <f>POLICE!G51</f>
        <v>15600</v>
      </c>
      <c r="H70" s="5">
        <f>POLICE!H51</f>
        <v>14600</v>
      </c>
      <c r="I70" s="5">
        <f>POLICE!I51</f>
        <v>-1000</v>
      </c>
      <c r="J70" s="159">
        <f>POLICE!J51</f>
        <v>-6.4102564102564097E-2</v>
      </c>
      <c r="K70" s="5" t="e">
        <f>#REF!</f>
        <v>#REF!</v>
      </c>
    </row>
    <row r="71" spans="1:11" x14ac:dyDescent="0.25">
      <c r="C71" t="s">
        <v>34</v>
      </c>
      <c r="D71" s="5">
        <f>POLICE!D52</f>
        <v>1000</v>
      </c>
      <c r="E71" s="5">
        <f>POLICE!E52</f>
        <v>1100</v>
      </c>
      <c r="F71" s="19">
        <f>POLICE!F52</f>
        <v>2500</v>
      </c>
      <c r="G71" s="5">
        <f>POLICE!G52</f>
        <v>4600</v>
      </c>
      <c r="H71" s="5">
        <f>POLICE!H52</f>
        <v>4600</v>
      </c>
      <c r="I71" s="5">
        <f>POLICE!I52</f>
        <v>0</v>
      </c>
      <c r="J71" s="159">
        <f>POLICE!J52</f>
        <v>0</v>
      </c>
      <c r="K71" s="5" t="e">
        <f>#REF!</f>
        <v>#REF!</v>
      </c>
    </row>
    <row r="72" spans="1:11" x14ac:dyDescent="0.25">
      <c r="A72" s="6" t="s">
        <v>33</v>
      </c>
      <c r="C72" t="s">
        <v>35</v>
      </c>
      <c r="D72" s="5">
        <f>POLICE!D53</f>
        <v>8730</v>
      </c>
      <c r="E72" s="5">
        <f>POLICE!E53</f>
        <v>9500</v>
      </c>
      <c r="F72" s="19">
        <f>POLICE!F53</f>
        <v>10000</v>
      </c>
      <c r="G72" s="5">
        <f>POLICE!G53</f>
        <v>16500</v>
      </c>
      <c r="H72" s="5">
        <f>POLICE!H53</f>
        <v>14750</v>
      </c>
      <c r="I72" s="5">
        <f>POLICE!I53</f>
        <v>-1750</v>
      </c>
      <c r="J72" s="159">
        <f>POLICE!J53</f>
        <v>-0.10606060606060606</v>
      </c>
      <c r="K72" s="5" t="e">
        <f>#REF!</f>
        <v>#REF!</v>
      </c>
    </row>
    <row r="73" spans="1:11" x14ac:dyDescent="0.25">
      <c r="C73" t="s">
        <v>36</v>
      </c>
      <c r="D73" s="5">
        <f>POLICE!D54</f>
        <v>695</v>
      </c>
      <c r="E73" s="5">
        <f>POLICE!E54</f>
        <v>695</v>
      </c>
      <c r="F73" s="19">
        <f>POLICE!F54</f>
        <v>500</v>
      </c>
      <c r="G73" s="5">
        <f>POLICE!G54</f>
        <v>500</v>
      </c>
      <c r="H73" s="5">
        <f>POLICE!H54</f>
        <v>500</v>
      </c>
      <c r="I73" s="5">
        <f>POLICE!I54</f>
        <v>0</v>
      </c>
      <c r="J73" s="159" t="str">
        <f>POLICE!J54</f>
        <v>support in the afyermath of an event</v>
      </c>
      <c r="K73" s="5" t="e">
        <f>#REF!</f>
        <v>#REF!</v>
      </c>
    </row>
    <row r="74" spans="1:11" x14ac:dyDescent="0.25">
      <c r="C74" t="s">
        <v>47</v>
      </c>
      <c r="D74" s="5">
        <f>POLICE!D55</f>
        <v>2714</v>
      </c>
      <c r="E74" s="5">
        <f>POLICE!E55</f>
        <v>2750</v>
      </c>
      <c r="F74" s="19">
        <f>POLICE!F55</f>
        <v>2750</v>
      </c>
      <c r="G74" s="5">
        <f>POLICE!G55</f>
        <v>3000</v>
      </c>
      <c r="H74" s="5">
        <f>POLICE!H55</f>
        <v>3000</v>
      </c>
      <c r="I74" s="5">
        <f>POLICE!I55</f>
        <v>0</v>
      </c>
      <c r="J74" s="159">
        <f>POLICE!J55</f>
        <v>0</v>
      </c>
      <c r="K74" s="5" t="e">
        <f>#REF!</f>
        <v>#REF!</v>
      </c>
    </row>
    <row r="75" spans="1:11" x14ac:dyDescent="0.25">
      <c r="B75" s="287" t="s">
        <v>22</v>
      </c>
      <c r="C75" s="287"/>
      <c r="D75" s="5"/>
      <c r="E75" s="5"/>
      <c r="F75" s="19"/>
      <c r="G75" s="5"/>
      <c r="H75" s="5"/>
      <c r="I75" s="5"/>
      <c r="J75" s="159"/>
      <c r="K75" s="5"/>
    </row>
    <row r="76" spans="1:11" x14ac:dyDescent="0.25">
      <c r="C76" t="s">
        <v>23</v>
      </c>
      <c r="D76" s="5">
        <f>POLICE!D59</f>
        <v>0</v>
      </c>
      <c r="E76" s="5">
        <f>POLICE!E59</f>
        <v>0</v>
      </c>
      <c r="F76" s="19">
        <f>POLICE!F59</f>
        <v>0</v>
      </c>
      <c r="G76" s="5">
        <f>POLICE!G59</f>
        <v>0</v>
      </c>
      <c r="H76" s="5">
        <f>POLICE!H59</f>
        <v>0</v>
      </c>
      <c r="I76" s="5">
        <f>POLICE!I59</f>
        <v>0</v>
      </c>
      <c r="J76" s="159">
        <f>POLICE!J59</f>
        <v>0</v>
      </c>
      <c r="K76" s="5" t="e">
        <f>#REF!</f>
        <v>#REF!</v>
      </c>
    </row>
    <row r="77" spans="1:11" ht="15.75" thickBot="1" x14ac:dyDescent="0.3">
      <c r="C77" t="s">
        <v>24</v>
      </c>
      <c r="D77" s="5">
        <f>POLICE!D60</f>
        <v>0</v>
      </c>
      <c r="E77" s="5">
        <f>POLICE!E60</f>
        <v>0</v>
      </c>
      <c r="F77" s="19">
        <f>POLICE!F60</f>
        <v>0</v>
      </c>
      <c r="G77" s="5">
        <f>POLICE!G60</f>
        <v>0</v>
      </c>
      <c r="H77" s="36">
        <f>POLICE!H60</f>
        <v>2300</v>
      </c>
      <c r="I77" s="36">
        <f>POLICE!I60</f>
        <v>2300</v>
      </c>
      <c r="J77" s="159" t="e">
        <f>POLICE!J60</f>
        <v>#DIV/0!</v>
      </c>
      <c r="K77" s="5" t="e">
        <f>#REF!</f>
        <v>#REF!</v>
      </c>
    </row>
    <row r="78" spans="1:11" ht="28.7" customHeight="1" thickBot="1" x14ac:dyDescent="0.3">
      <c r="A78" s="282" t="s">
        <v>79</v>
      </c>
      <c r="B78" s="283"/>
      <c r="C78" s="284"/>
      <c r="D78" s="34">
        <f t="shared" ref="D78:I78" si="1">SUM(D54:D77)</f>
        <v>545014</v>
      </c>
      <c r="E78" s="34">
        <f t="shared" si="1"/>
        <v>562316</v>
      </c>
      <c r="F78" s="34">
        <f t="shared" si="1"/>
        <v>607019</v>
      </c>
      <c r="G78" s="34">
        <v>660936</v>
      </c>
      <c r="H78" s="34">
        <f t="shared" si="1"/>
        <v>780312</v>
      </c>
      <c r="I78" s="34">
        <f t="shared" si="1"/>
        <v>13869</v>
      </c>
      <c r="J78" s="163">
        <f>POLICE!J61</f>
        <v>0.42012778510600268</v>
      </c>
      <c r="K78" s="34" t="e">
        <f>#REF!</f>
        <v>#REF!</v>
      </c>
    </row>
    <row r="79" spans="1:11" ht="15.75" thickTop="1" x14ac:dyDescent="0.25">
      <c r="A79" s="285" t="s">
        <v>39</v>
      </c>
      <c r="B79" s="285"/>
      <c r="C79" s="285"/>
      <c r="D79" s="2"/>
      <c r="E79" s="2"/>
      <c r="F79" s="2"/>
      <c r="G79" s="2"/>
      <c r="H79" s="2"/>
      <c r="I79" s="2"/>
      <c r="J79" s="3"/>
      <c r="K79" s="5"/>
    </row>
    <row r="80" spans="1:11" x14ac:dyDescent="0.25">
      <c r="B80" s="287" t="s">
        <v>0</v>
      </c>
      <c r="C80" s="287"/>
      <c r="D80" s="5"/>
      <c r="E80" s="3"/>
      <c r="F80" s="3"/>
      <c r="G80" s="3"/>
      <c r="H80" s="3"/>
      <c r="I80" s="3"/>
      <c r="J80" s="3"/>
      <c r="K80" s="5"/>
    </row>
    <row r="81" spans="1:12" x14ac:dyDescent="0.25">
      <c r="C81" t="s">
        <v>31</v>
      </c>
      <c r="D81" s="5">
        <f>ACO!D6</f>
        <v>500</v>
      </c>
      <c r="E81" s="5">
        <f>ACO!E6</f>
        <v>500</v>
      </c>
      <c r="F81" s="5">
        <f>ACO!F6</f>
        <v>500</v>
      </c>
      <c r="G81" s="5">
        <f>ACO!G6</f>
        <v>500</v>
      </c>
      <c r="H81" s="5">
        <f>ACO!H6</f>
        <v>500</v>
      </c>
      <c r="I81" s="5">
        <f>ACO!I6</f>
        <v>0</v>
      </c>
      <c r="J81" s="159">
        <f>ACO!J6</f>
        <v>0</v>
      </c>
      <c r="K81" s="5" t="e">
        <f>#REF!</f>
        <v>#REF!</v>
      </c>
    </row>
    <row r="82" spans="1:12" x14ac:dyDescent="0.25">
      <c r="C82" t="s">
        <v>40</v>
      </c>
      <c r="D82" s="5">
        <f>ACO!D7</f>
        <v>7350</v>
      </c>
      <c r="E82" s="5">
        <f>ACO!E7</f>
        <v>7314</v>
      </c>
      <c r="F82" s="5">
        <f>ACO!F7</f>
        <v>7516</v>
      </c>
      <c r="G82" s="5">
        <f>ACO!G7</f>
        <v>9747</v>
      </c>
      <c r="H82" s="5">
        <f>ACO!H7</f>
        <v>10747</v>
      </c>
      <c r="I82" s="5">
        <f>ACO!I7</f>
        <v>1000</v>
      </c>
      <c r="J82" s="159">
        <f>ACO!J7</f>
        <v>0.10259567046270647</v>
      </c>
      <c r="K82" s="5" t="e">
        <f>#REF!</f>
        <v>#REF!</v>
      </c>
    </row>
    <row r="83" spans="1:12" x14ac:dyDescent="0.25">
      <c r="C83" t="s">
        <v>29</v>
      </c>
      <c r="D83" s="5">
        <f>ACO!D8</f>
        <v>20958</v>
      </c>
      <c r="E83" s="5">
        <f>ACO!E8</f>
        <v>19214</v>
      </c>
      <c r="F83" s="5">
        <f>ACO!F8</f>
        <v>19445</v>
      </c>
      <c r="G83" s="5">
        <f>ACO!G8</f>
        <v>19495</v>
      </c>
      <c r="H83" s="5">
        <f>ACO!H8</f>
        <v>19762.68</v>
      </c>
      <c r="I83" s="5">
        <f>ACO!I8</f>
        <v>267.68000000000029</v>
      </c>
      <c r="J83" s="159">
        <f>ACO!J8</f>
        <v>1.3730700179533229E-2</v>
      </c>
      <c r="K83" s="5" t="e">
        <f>#REF!</f>
        <v>#REF!</v>
      </c>
    </row>
    <row r="84" spans="1:12" x14ac:dyDescent="0.25">
      <c r="B84" s="287" t="s">
        <v>22</v>
      </c>
      <c r="C84" s="287"/>
      <c r="D84" s="5"/>
      <c r="E84" s="5"/>
      <c r="F84" s="5" t="s">
        <v>33</v>
      </c>
      <c r="G84" s="5"/>
      <c r="H84" s="5" t="s">
        <v>33</v>
      </c>
      <c r="I84" s="5" t="s">
        <v>33</v>
      </c>
      <c r="J84" s="159" t="s">
        <v>33</v>
      </c>
      <c r="K84" s="5"/>
    </row>
    <row r="85" spans="1:12" ht="15.75" thickBot="1" x14ac:dyDescent="0.3">
      <c r="C85" t="s">
        <v>41</v>
      </c>
      <c r="D85" s="5">
        <f>ACO!D10</f>
        <v>0</v>
      </c>
      <c r="E85" s="5">
        <f>ACO!E10</f>
        <v>0</v>
      </c>
      <c r="F85" s="5">
        <f>ACO!F10</f>
        <v>0</v>
      </c>
      <c r="G85" s="5">
        <f>ACO!G10</f>
        <v>0</v>
      </c>
      <c r="H85" s="5">
        <f>ACO!H10</f>
        <v>0</v>
      </c>
      <c r="I85" s="5">
        <f>ACO!I10</f>
        <v>0</v>
      </c>
      <c r="J85" s="159"/>
      <c r="K85" s="5" t="e">
        <f>#REF!</f>
        <v>#REF!</v>
      </c>
    </row>
    <row r="86" spans="1:12" ht="28.7" customHeight="1" thickBot="1" x14ac:dyDescent="0.3">
      <c r="A86" s="282" t="s">
        <v>42</v>
      </c>
      <c r="B86" s="283"/>
      <c r="C86" s="284"/>
      <c r="D86" s="34">
        <f t="shared" ref="D86:I86" si="2">SUM(D81:D85)</f>
        <v>28808</v>
      </c>
      <c r="E86" s="34">
        <f t="shared" si="2"/>
        <v>27028</v>
      </c>
      <c r="F86" s="34">
        <f t="shared" si="2"/>
        <v>27461</v>
      </c>
      <c r="G86" s="34">
        <v>27461</v>
      </c>
      <c r="H86" s="34">
        <f t="shared" si="2"/>
        <v>31009.68</v>
      </c>
      <c r="I86" s="34">
        <f t="shared" si="2"/>
        <v>1267.6800000000003</v>
      </c>
      <c r="J86" s="163">
        <f>ACO!J11</f>
        <v>4.2622553964091196E-2</v>
      </c>
      <c r="K86" s="34" t="e">
        <f>#REF!</f>
        <v>#REF!</v>
      </c>
    </row>
    <row r="87" spans="1:12" x14ac:dyDescent="0.25">
      <c r="A87" s="17"/>
      <c r="B87" s="17"/>
      <c r="C87" s="17"/>
      <c r="D87" s="18"/>
      <c r="E87" s="18"/>
      <c r="F87" s="16"/>
      <c r="G87" s="16"/>
      <c r="H87" s="16"/>
      <c r="I87" s="16"/>
    </row>
    <row r="88" spans="1:12" ht="15.75" thickBot="1" x14ac:dyDescent="0.3">
      <c r="A88" s="17"/>
      <c r="B88" s="17"/>
      <c r="C88" s="17"/>
      <c r="D88" s="19"/>
      <c r="E88" s="19"/>
    </row>
    <row r="89" spans="1:12" ht="48.2" customHeight="1" thickBot="1" x14ac:dyDescent="0.3">
      <c r="A89" s="14"/>
      <c r="B89" s="14"/>
      <c r="C89" s="11"/>
      <c r="D89" s="1" t="s">
        <v>247</v>
      </c>
      <c r="E89" s="1" t="s">
        <v>230</v>
      </c>
      <c r="F89" s="1" t="s">
        <v>248</v>
      </c>
      <c r="G89" s="1" t="s">
        <v>499</v>
      </c>
      <c r="H89" s="1" t="s">
        <v>498</v>
      </c>
      <c r="I89" s="1" t="s">
        <v>172</v>
      </c>
      <c r="J89" s="1" t="s">
        <v>171</v>
      </c>
      <c r="K89" s="1" t="s">
        <v>216</v>
      </c>
    </row>
    <row r="90" spans="1:12" ht="15.75" x14ac:dyDescent="0.25">
      <c r="A90" s="285" t="s">
        <v>43</v>
      </c>
      <c r="B90" s="285"/>
      <c r="C90" s="286"/>
      <c r="D90" s="9"/>
      <c r="E90" s="9"/>
      <c r="F90" s="9"/>
      <c r="G90" s="9"/>
      <c r="H90" s="9"/>
      <c r="I90" s="9"/>
      <c r="J90" s="9"/>
      <c r="K90" s="13"/>
    </row>
    <row r="91" spans="1:12" x14ac:dyDescent="0.25">
      <c r="B91" s="287" t="s">
        <v>1</v>
      </c>
      <c r="C91" s="288"/>
      <c r="E91" s="3"/>
      <c r="F91" s="3"/>
      <c r="G91" s="3"/>
      <c r="H91" s="257">
        <v>70000</v>
      </c>
      <c r="I91" s="3"/>
      <c r="J91" s="3"/>
      <c r="K91" s="3"/>
      <c r="L91" t="s">
        <v>246</v>
      </c>
    </row>
    <row r="92" spans="1:12" x14ac:dyDescent="0.25">
      <c r="C92" t="s">
        <v>245</v>
      </c>
      <c r="D92" s="5">
        <f>FIRE!D8</f>
        <v>52676</v>
      </c>
      <c r="E92" s="5">
        <f>FIRE!E8</f>
        <v>90000</v>
      </c>
      <c r="F92" s="5">
        <f>FIRE!F8</f>
        <v>162750</v>
      </c>
      <c r="G92" s="5">
        <f>FIRE!G8</f>
        <v>194062</v>
      </c>
      <c r="H92" s="5">
        <f>FIRE!H8</f>
        <v>197973.24</v>
      </c>
      <c r="I92" s="5">
        <f>FIRE!I8</f>
        <v>3911.2399999999907</v>
      </c>
      <c r="J92" s="159">
        <f>FIRE!J8</f>
        <v>2.0154589770279552E-2</v>
      </c>
      <c r="K92" s="5" t="e">
        <f>#REF!</f>
        <v>#REF!</v>
      </c>
    </row>
    <row r="93" spans="1:12" x14ac:dyDescent="0.25">
      <c r="C93" t="s">
        <v>44</v>
      </c>
      <c r="D93" s="5">
        <f>FIRE!D9</f>
        <v>32031</v>
      </c>
      <c r="E93" s="5">
        <f>FIRE!E9</f>
        <v>35150</v>
      </c>
      <c r="F93" s="5">
        <f>FIRE!F9</f>
        <v>41860</v>
      </c>
      <c r="G93" s="5">
        <f>FIRE!G9</f>
        <v>23440</v>
      </c>
      <c r="H93" s="5">
        <f>FIRE!H9</f>
        <v>23440</v>
      </c>
      <c r="I93" s="5">
        <f>FIRE!I9</f>
        <v>0</v>
      </c>
      <c r="J93" s="159">
        <f>FIRE!J9</f>
        <v>0</v>
      </c>
      <c r="K93" s="5" t="e">
        <f>#REF!</f>
        <v>#REF!</v>
      </c>
    </row>
    <row r="94" spans="1:12" x14ac:dyDescent="0.25">
      <c r="C94" t="s">
        <v>5</v>
      </c>
      <c r="D94" s="5">
        <f>FIRE!D10</f>
        <v>4500</v>
      </c>
      <c r="E94" s="5">
        <f>FIRE!E10</f>
        <v>5900</v>
      </c>
      <c r="F94" s="5">
        <f>FIRE!F10</f>
        <v>6000</v>
      </c>
      <c r="G94" s="5">
        <f>FIRE!G10</f>
        <v>6000</v>
      </c>
      <c r="H94" s="5">
        <f>FIRE!H10</f>
        <v>6000</v>
      </c>
      <c r="I94" s="5">
        <f>FIRE!I10</f>
        <v>0</v>
      </c>
      <c r="J94" s="159">
        <f>FIRE!J10</f>
        <v>0</v>
      </c>
      <c r="K94" s="5" t="e">
        <f>#REF!</f>
        <v>#REF!</v>
      </c>
    </row>
    <row r="95" spans="1:12" x14ac:dyDescent="0.25">
      <c r="C95" t="s">
        <v>6</v>
      </c>
      <c r="D95" s="5">
        <f>FIRE!D11</f>
        <v>250</v>
      </c>
      <c r="E95" s="5">
        <f>FIRE!E11</f>
        <v>250</v>
      </c>
      <c r="F95" s="5">
        <f>FIRE!F11</f>
        <v>350</v>
      </c>
      <c r="G95" s="5">
        <f>FIRE!G11</f>
        <v>350</v>
      </c>
      <c r="H95" s="5">
        <f>FIRE!H11</f>
        <v>350</v>
      </c>
      <c r="I95" s="5">
        <f>FIRE!I11</f>
        <v>0</v>
      </c>
      <c r="J95" s="159">
        <f>FIRE!J11</f>
        <v>0</v>
      </c>
      <c r="K95" s="5" t="e">
        <f>#REF!</f>
        <v>#REF!</v>
      </c>
    </row>
    <row r="96" spans="1:12" x14ac:dyDescent="0.25">
      <c r="B96" s="287" t="s">
        <v>54</v>
      </c>
      <c r="C96" s="288"/>
      <c r="D96" s="5"/>
      <c r="E96" s="5"/>
      <c r="F96" s="5"/>
      <c r="G96" s="5"/>
      <c r="H96" s="5" t="s">
        <v>33</v>
      </c>
      <c r="I96" s="5">
        <f>FIRE!I30</f>
        <v>0</v>
      </c>
      <c r="J96" s="159"/>
      <c r="K96" s="5"/>
    </row>
    <row r="97" spans="1:11" x14ac:dyDescent="0.25">
      <c r="C97" t="s">
        <v>45</v>
      </c>
      <c r="D97" s="5">
        <f>FIRE!D34</f>
        <v>900</v>
      </c>
      <c r="E97" s="5">
        <f>FIRE!E34</f>
        <v>900</v>
      </c>
      <c r="F97" s="5">
        <f>FIRE!F34</f>
        <v>900</v>
      </c>
      <c r="G97" s="5">
        <f>FIRE!G34</f>
        <v>1088</v>
      </c>
      <c r="H97" s="5">
        <f>FIRE!H34</f>
        <v>1088</v>
      </c>
      <c r="I97" s="5">
        <f>FIRE!I34</f>
        <v>0</v>
      </c>
      <c r="J97" s="159">
        <f>FIRE!J34</f>
        <v>0</v>
      </c>
      <c r="K97" s="5" t="e">
        <f>#REF!</f>
        <v>#REF!</v>
      </c>
    </row>
    <row r="98" spans="1:11" x14ac:dyDescent="0.25">
      <c r="B98" s="287" t="s">
        <v>0</v>
      </c>
      <c r="C98" s="287"/>
      <c r="D98" s="5"/>
      <c r="E98" s="5"/>
      <c r="F98" s="5"/>
      <c r="G98" s="5"/>
      <c r="H98" s="5"/>
      <c r="I98" s="5">
        <f>FIRE!I35</f>
        <v>0</v>
      </c>
      <c r="J98" s="159"/>
      <c r="K98" s="5"/>
    </row>
    <row r="99" spans="1:11" x14ac:dyDescent="0.25">
      <c r="C99" t="s">
        <v>31</v>
      </c>
      <c r="D99" s="5">
        <f>FIRE!D36</f>
        <v>2250</v>
      </c>
      <c r="E99" s="5">
        <f>FIRE!E36</f>
        <v>2250</v>
      </c>
      <c r="F99" s="5">
        <f>FIRE!F36</f>
        <v>2250</v>
      </c>
      <c r="G99" s="5">
        <f>FIRE!G36</f>
        <v>2250</v>
      </c>
      <c r="H99" s="5">
        <f>FIRE!H36</f>
        <v>2250</v>
      </c>
      <c r="I99" s="5">
        <f>FIRE!I36</f>
        <v>0</v>
      </c>
      <c r="J99" s="159">
        <f>FIRE!J36</f>
        <v>0</v>
      </c>
      <c r="K99" s="5" t="e">
        <f>#REF!</f>
        <v>#REF!</v>
      </c>
    </row>
    <row r="100" spans="1:11" x14ac:dyDescent="0.25">
      <c r="C100" t="s">
        <v>46</v>
      </c>
      <c r="D100" s="5">
        <f>FIRE!D37</f>
        <v>1300</v>
      </c>
      <c r="E100" s="5">
        <f>FIRE!E37</f>
        <v>1300</v>
      </c>
      <c r="F100" s="5">
        <f>FIRE!F37</f>
        <v>1300</v>
      </c>
      <c r="G100" s="5">
        <f>FIRE!G37</f>
        <v>1320</v>
      </c>
      <c r="H100" s="5">
        <f>FIRE!H37</f>
        <v>1320</v>
      </c>
      <c r="I100" s="5">
        <f>FIRE!I37</f>
        <v>0</v>
      </c>
      <c r="J100" s="159">
        <f>FIRE!J37</f>
        <v>0</v>
      </c>
      <c r="K100" s="5" t="e">
        <f>#REF!</f>
        <v>#REF!</v>
      </c>
    </row>
    <row r="101" spans="1:11" x14ac:dyDescent="0.25">
      <c r="B101" s="287" t="s">
        <v>10</v>
      </c>
      <c r="C101" s="287"/>
      <c r="D101" s="5"/>
      <c r="E101" s="5"/>
      <c r="F101" s="5"/>
      <c r="G101" s="5"/>
      <c r="H101" s="5"/>
      <c r="I101" s="5"/>
      <c r="J101" s="159"/>
      <c r="K101" s="5"/>
    </row>
    <row r="102" spans="1:11" x14ac:dyDescent="0.25">
      <c r="C102" t="s">
        <v>11</v>
      </c>
      <c r="D102" s="5">
        <f>FIRE!D46</f>
        <v>500</v>
      </c>
      <c r="E102" s="5">
        <f>FIRE!E46</f>
        <v>500</v>
      </c>
      <c r="F102" s="5">
        <f>FIRE!F46</f>
        <v>750</v>
      </c>
      <c r="G102" s="5">
        <f>FIRE!G46</f>
        <v>1000</v>
      </c>
      <c r="H102" s="5">
        <f>FIRE!H46</f>
        <v>1000</v>
      </c>
      <c r="I102" s="5">
        <f>FIRE!I46</f>
        <v>0</v>
      </c>
      <c r="J102" s="159">
        <f>FIRE!J46</f>
        <v>0</v>
      </c>
      <c r="K102" s="5" t="e">
        <f>#REF!</f>
        <v>#REF!</v>
      </c>
    </row>
    <row r="103" spans="1:11" x14ac:dyDescent="0.25">
      <c r="C103" t="s">
        <v>12</v>
      </c>
      <c r="D103" s="5">
        <f>FIRE!D47</f>
        <v>100</v>
      </c>
      <c r="E103" s="5">
        <f>FIRE!E47</f>
        <v>100</v>
      </c>
      <c r="F103" s="5">
        <f>FIRE!F47</f>
        <v>100</v>
      </c>
      <c r="G103" s="5">
        <f>FIRE!G47</f>
        <v>0</v>
      </c>
      <c r="H103" s="5">
        <f>FIRE!H47</f>
        <v>0</v>
      </c>
      <c r="I103" s="5">
        <f>FIRE!I47</f>
        <v>0</v>
      </c>
      <c r="J103" s="159" t="e">
        <f>FIRE!J47</f>
        <v>#DIV/0!</v>
      </c>
      <c r="K103" s="5" t="e">
        <f>#REF!</f>
        <v>#REF!</v>
      </c>
    </row>
    <row r="104" spans="1:11" x14ac:dyDescent="0.25">
      <c r="C104" t="s">
        <v>13</v>
      </c>
      <c r="D104" s="5">
        <f>FIRE!D48</f>
        <v>650</v>
      </c>
      <c r="E104" s="5">
        <f>FIRE!E48</f>
        <v>650</v>
      </c>
      <c r="F104" s="5">
        <f>FIRE!F48</f>
        <v>650</v>
      </c>
      <c r="G104" s="5">
        <f>FIRE!G48</f>
        <v>1000</v>
      </c>
      <c r="H104" s="5">
        <f>FIRE!H48</f>
        <v>1000</v>
      </c>
      <c r="I104" s="5">
        <f>FIRE!I48</f>
        <v>0</v>
      </c>
      <c r="J104" s="159">
        <f>FIRE!J48</f>
        <v>0</v>
      </c>
      <c r="K104" s="5" t="e">
        <f>#REF!</f>
        <v>#REF!</v>
      </c>
    </row>
    <row r="105" spans="1:11" x14ac:dyDescent="0.25">
      <c r="C105" t="s">
        <v>14</v>
      </c>
      <c r="D105" s="5">
        <f>FIRE!D49</f>
        <v>800</v>
      </c>
      <c r="E105" s="5">
        <f>FIRE!E49</f>
        <v>1500</v>
      </c>
      <c r="F105" s="5">
        <f>FIRE!F49</f>
        <v>1500</v>
      </c>
      <c r="G105" s="5">
        <f>FIRE!G49</f>
        <v>3400</v>
      </c>
      <c r="H105" s="5">
        <f>FIRE!H49</f>
        <v>3400</v>
      </c>
      <c r="I105" s="5">
        <f>FIRE!I49</f>
        <v>0</v>
      </c>
      <c r="J105" s="159">
        <f>FIRE!J49</f>
        <v>0</v>
      </c>
      <c r="K105" s="5" t="e">
        <f>#REF!</f>
        <v>#REF!</v>
      </c>
    </row>
    <row r="106" spans="1:11" x14ac:dyDescent="0.25">
      <c r="C106" t="s">
        <v>15</v>
      </c>
      <c r="D106" s="5">
        <f>FIRE!D50</f>
        <v>400</v>
      </c>
      <c r="E106" s="5">
        <f>FIRE!E50</f>
        <v>400</v>
      </c>
      <c r="F106" s="5">
        <f>FIRE!F50</f>
        <v>400</v>
      </c>
      <c r="G106" s="5">
        <f>FIRE!G50</f>
        <v>500</v>
      </c>
      <c r="H106" s="5">
        <f>FIRE!H50</f>
        <v>500</v>
      </c>
      <c r="I106" s="5">
        <f>FIRE!I50</f>
        <v>0</v>
      </c>
      <c r="J106" s="159">
        <f>FIRE!J50</f>
        <v>0</v>
      </c>
      <c r="K106" s="5" t="e">
        <f>#REF!</f>
        <v>#REF!</v>
      </c>
    </row>
    <row r="107" spans="1:11" x14ac:dyDescent="0.25">
      <c r="B107" s="287"/>
      <c r="C107" s="287"/>
      <c r="D107" s="5"/>
      <c r="E107" s="5"/>
      <c r="F107" s="5"/>
      <c r="G107" s="5"/>
      <c r="H107" s="5"/>
      <c r="I107" s="5"/>
      <c r="J107" s="159"/>
      <c r="K107" s="5"/>
    </row>
    <row r="108" spans="1:11" x14ac:dyDescent="0.25">
      <c r="C108" t="s">
        <v>19</v>
      </c>
      <c r="D108" s="5">
        <f>FIRE!D52</f>
        <v>10118</v>
      </c>
      <c r="E108" s="5">
        <f>FIRE!E52</f>
        <v>10500</v>
      </c>
      <c r="F108" s="5">
        <f>FIRE!F52</f>
        <v>15000</v>
      </c>
      <c r="G108" s="5">
        <f>FIRE!G52</f>
        <v>20000</v>
      </c>
      <c r="H108" s="5">
        <f>FIRE!H52</f>
        <v>20000</v>
      </c>
      <c r="I108" s="5">
        <f>FIRE!I52</f>
        <v>0</v>
      </c>
      <c r="J108" s="159">
        <f>FIRE!J52</f>
        <v>0</v>
      </c>
      <c r="K108" s="5" t="e">
        <f>#REF!</f>
        <v>#REF!</v>
      </c>
    </row>
    <row r="109" spans="1:11" x14ac:dyDescent="0.25">
      <c r="C109" t="s">
        <v>34</v>
      </c>
      <c r="D109" s="5">
        <f>FIRE!D53</f>
        <v>15000</v>
      </c>
      <c r="E109" s="5">
        <f>FIRE!E53</f>
        <v>16000</v>
      </c>
      <c r="F109" s="5">
        <f>FIRE!F53</f>
        <v>20000</v>
      </c>
      <c r="G109" s="5">
        <f>FIRE!G53</f>
        <v>21625</v>
      </c>
      <c r="H109" s="5">
        <f>FIRE!H53</f>
        <v>21625</v>
      </c>
      <c r="I109" s="5">
        <f>FIRE!I53</f>
        <v>0</v>
      </c>
      <c r="J109" s="159">
        <f>FIRE!J53</f>
        <v>0</v>
      </c>
      <c r="K109" s="5" t="e">
        <f>#REF!</f>
        <v>#REF!</v>
      </c>
    </row>
    <row r="110" spans="1:11" x14ac:dyDescent="0.25">
      <c r="A110" s="8"/>
      <c r="C110" t="s">
        <v>35</v>
      </c>
      <c r="D110" s="5">
        <f>FIRE!D54</f>
        <v>2100</v>
      </c>
      <c r="E110" s="5">
        <f>FIRE!E54</f>
        <v>2100</v>
      </c>
      <c r="F110" s="5">
        <f>FIRE!F54</f>
        <v>4000</v>
      </c>
      <c r="G110" s="5">
        <f>FIRE!G54</f>
        <v>10000</v>
      </c>
      <c r="H110" s="5">
        <f>FIRE!H54</f>
        <v>10000</v>
      </c>
      <c r="I110" s="5">
        <f>FIRE!I54</f>
        <v>0</v>
      </c>
      <c r="J110" s="159">
        <f>FIRE!J54</f>
        <v>0</v>
      </c>
      <c r="K110" s="5" t="e">
        <f>#REF!</f>
        <v>#REF!</v>
      </c>
    </row>
    <row r="111" spans="1:11" ht="15.75" customHeight="1" x14ac:dyDescent="0.25">
      <c r="A111" s="8"/>
      <c r="C111" t="s">
        <v>20</v>
      </c>
      <c r="D111" s="5">
        <f>FIRE!D55</f>
        <v>2000</v>
      </c>
      <c r="E111" s="5">
        <f>FIRE!E55</f>
        <v>2000</v>
      </c>
      <c r="F111" s="5">
        <f>FIRE!F55</f>
        <v>2000</v>
      </c>
      <c r="G111" s="5">
        <f>FIRE!G55</f>
        <v>2500</v>
      </c>
      <c r="H111" s="5">
        <f>FIRE!H55</f>
        <v>2500</v>
      </c>
      <c r="I111" s="5">
        <f>FIRE!I55</f>
        <v>0</v>
      </c>
      <c r="J111" s="159">
        <f>FIRE!J55</f>
        <v>0</v>
      </c>
      <c r="K111" s="5" t="e">
        <f>#REF!</f>
        <v>#REF!</v>
      </c>
    </row>
    <row r="112" spans="1:11" ht="15.75" customHeight="1" x14ac:dyDescent="0.25">
      <c r="C112" t="s">
        <v>21</v>
      </c>
      <c r="D112" s="5">
        <f>FIRE!D56</f>
        <v>500</v>
      </c>
      <c r="E112" s="5">
        <f>FIRE!E56</f>
        <v>500</v>
      </c>
      <c r="F112" s="5">
        <f>FIRE!F56</f>
        <v>500</v>
      </c>
      <c r="G112" s="5">
        <f>FIRE!G56</f>
        <v>1500</v>
      </c>
      <c r="H112" s="5">
        <f>FIRE!H56</f>
        <v>1500</v>
      </c>
      <c r="I112" s="5">
        <f>FIRE!I56</f>
        <v>0</v>
      </c>
      <c r="J112" s="159">
        <f>FIRE!J56</f>
        <v>0</v>
      </c>
      <c r="K112" s="5" t="e">
        <f>#REF!</f>
        <v>#REF!</v>
      </c>
    </row>
    <row r="113" spans="1:11" x14ac:dyDescent="0.25">
      <c r="C113" t="s">
        <v>47</v>
      </c>
      <c r="D113" s="5">
        <f>FIRE!D57</f>
        <v>500</v>
      </c>
      <c r="E113" s="5">
        <f>FIRE!E57</f>
        <v>500</v>
      </c>
      <c r="F113" s="5">
        <f>FIRE!F57</f>
        <v>500</v>
      </c>
      <c r="G113" s="5">
        <f>FIRE!G57</f>
        <v>750</v>
      </c>
      <c r="H113" s="5">
        <f>FIRE!H57</f>
        <v>750</v>
      </c>
      <c r="I113" s="5">
        <f>FIRE!I57</f>
        <v>0</v>
      </c>
      <c r="J113" s="159">
        <f>FIRE!J57</f>
        <v>0</v>
      </c>
      <c r="K113" s="5" t="e">
        <f>#REF!</f>
        <v>#REF!</v>
      </c>
    </row>
    <row r="114" spans="1:11" x14ac:dyDescent="0.25">
      <c r="B114" s="287" t="s">
        <v>52</v>
      </c>
      <c r="C114" s="288"/>
      <c r="D114" s="5"/>
      <c r="E114" s="5"/>
      <c r="F114" s="5"/>
      <c r="G114" s="5"/>
      <c r="H114" s="5"/>
      <c r="I114" s="5"/>
      <c r="J114" s="159"/>
      <c r="K114" s="5"/>
    </row>
    <row r="115" spans="1:11" x14ac:dyDescent="0.25">
      <c r="C115" t="s">
        <v>23</v>
      </c>
      <c r="D115" s="5">
        <f>FIRE!D59</f>
        <v>4000</v>
      </c>
      <c r="E115" s="5">
        <f>FIRE!E59</f>
        <v>5000</v>
      </c>
      <c r="F115" s="5">
        <f>FIRE!F59</f>
        <v>7500</v>
      </c>
      <c r="G115" s="5">
        <f>FIRE!G59</f>
        <v>15000</v>
      </c>
      <c r="H115" s="5">
        <f>FIRE!H59</f>
        <v>15000</v>
      </c>
      <c r="I115" s="5">
        <f>FIRE!I59</f>
        <v>0</v>
      </c>
      <c r="J115" s="159">
        <f>FIRE!J59</f>
        <v>0</v>
      </c>
      <c r="K115" s="5" t="e">
        <f>#REF!</f>
        <v>#REF!</v>
      </c>
    </row>
    <row r="116" spans="1:11" x14ac:dyDescent="0.25">
      <c r="C116" t="s">
        <v>24</v>
      </c>
      <c r="D116" s="5">
        <f>FIRE!D61</f>
        <v>0</v>
      </c>
      <c r="E116" s="5">
        <f>FIRE!E61</f>
        <v>0</v>
      </c>
      <c r="F116" s="5">
        <f>FIRE!F61</f>
        <v>0</v>
      </c>
      <c r="G116" s="5">
        <f>FIRE!G61</f>
        <v>0</v>
      </c>
      <c r="H116" s="5">
        <f>FIRE!H61</f>
        <v>0</v>
      </c>
      <c r="I116" s="5">
        <f>FIRE!I61</f>
        <v>0</v>
      </c>
      <c r="J116" s="159" t="e">
        <f>FIRE!J61</f>
        <v>#DIV/0!</v>
      </c>
      <c r="K116" s="5" t="e">
        <f>#REF!</f>
        <v>#REF!</v>
      </c>
    </row>
    <row r="117" spans="1:11" x14ac:dyDescent="0.25">
      <c r="B117" s="287" t="s">
        <v>53</v>
      </c>
      <c r="C117" s="288"/>
      <c r="D117" s="5"/>
      <c r="E117" s="5"/>
      <c r="F117" s="5"/>
      <c r="G117" s="5"/>
      <c r="H117" s="5"/>
      <c r="I117" s="5"/>
      <c r="J117" s="159"/>
      <c r="K117" s="5"/>
    </row>
    <row r="118" spans="1:11" ht="15.75" thickBot="1" x14ac:dyDescent="0.3">
      <c r="C118" t="s">
        <v>48</v>
      </c>
      <c r="D118" s="5">
        <f>FIRE!D65</f>
        <v>0</v>
      </c>
      <c r="E118" s="5">
        <f>FIRE!E65</f>
        <v>0</v>
      </c>
      <c r="F118" s="5">
        <f>FIRE!F65</f>
        <v>0</v>
      </c>
      <c r="G118" s="5">
        <f>FIRE!G65</f>
        <v>0</v>
      </c>
      <c r="H118" s="5">
        <f>FIRE!H65</f>
        <v>2300</v>
      </c>
      <c r="I118" s="5">
        <f>FIRE!I65</f>
        <v>2300</v>
      </c>
      <c r="J118" s="159" t="e">
        <f>FIRE!J65</f>
        <v>#DIV/0!</v>
      </c>
      <c r="K118" s="5" t="e">
        <f>#REF!</f>
        <v>#REF!</v>
      </c>
    </row>
    <row r="119" spans="1:11" ht="28.7" customHeight="1" thickBot="1" x14ac:dyDescent="0.3">
      <c r="A119" s="282" t="s">
        <v>49</v>
      </c>
      <c r="B119" s="283"/>
      <c r="C119" s="284"/>
      <c r="D119" s="34">
        <f t="shared" ref="D119:F119" si="3">SUM(D92:D118)</f>
        <v>130575</v>
      </c>
      <c r="E119" s="33">
        <f t="shared" si="3"/>
        <v>175500</v>
      </c>
      <c r="F119" s="156">
        <f t="shared" si="3"/>
        <v>268310</v>
      </c>
      <c r="G119" s="158">
        <f>FIRE!G66</f>
        <v>543250</v>
      </c>
      <c r="H119" s="157">
        <f>FIRE!H66</f>
        <v>903571.44</v>
      </c>
      <c r="I119" s="34">
        <f>FIRE!I66</f>
        <v>360321.44</v>
      </c>
      <c r="J119" s="45">
        <f>FIRE!J66</f>
        <v>0.66327002300966409</v>
      </c>
      <c r="K119" s="34" t="e">
        <f>#REF!</f>
        <v>#REF!</v>
      </c>
    </row>
    <row r="121" spans="1:11" ht="15.75" thickBot="1" x14ac:dyDescent="0.3"/>
    <row r="122" spans="1:11" ht="48.2" customHeight="1" thickBot="1" x14ac:dyDescent="0.3">
      <c r="D122" s="1" t="s">
        <v>247</v>
      </c>
      <c r="E122" s="1" t="s">
        <v>230</v>
      </c>
      <c r="F122" s="1" t="s">
        <v>248</v>
      </c>
      <c r="G122" s="1" t="s">
        <v>499</v>
      </c>
      <c r="H122" s="1" t="s">
        <v>498</v>
      </c>
      <c r="I122" s="1" t="s">
        <v>172</v>
      </c>
      <c r="J122" s="1" t="s">
        <v>171</v>
      </c>
      <c r="K122" s="1" t="s">
        <v>216</v>
      </c>
    </row>
    <row r="123" spans="1:11" ht="15.75" thickTop="1" x14ac:dyDescent="0.25">
      <c r="A123" s="285" t="s">
        <v>50</v>
      </c>
      <c r="B123" s="285"/>
      <c r="C123" s="286"/>
      <c r="D123" s="2"/>
      <c r="E123" s="2"/>
      <c r="F123" s="2"/>
      <c r="G123" s="2"/>
      <c r="H123" s="2"/>
      <c r="I123" s="2"/>
      <c r="J123" s="2"/>
      <c r="K123" s="13"/>
    </row>
    <row r="124" spans="1:11" x14ac:dyDescent="0.25">
      <c r="B124" s="287" t="s">
        <v>1</v>
      </c>
      <c r="C124" s="287"/>
      <c r="D124" s="3"/>
      <c r="E124" s="3"/>
      <c r="F124" s="3"/>
      <c r="G124" s="3"/>
      <c r="H124" s="3"/>
      <c r="I124" s="3"/>
      <c r="J124" s="3"/>
      <c r="K124" s="3"/>
    </row>
    <row r="125" spans="1:11" x14ac:dyDescent="0.25">
      <c r="C125" t="s">
        <v>4</v>
      </c>
      <c r="D125" s="5">
        <f>EMS!D6</f>
        <v>5450</v>
      </c>
      <c r="E125" s="5">
        <f>EMS!E6</f>
        <v>7500</v>
      </c>
      <c r="F125" s="5">
        <f>EMS!F6</f>
        <v>0</v>
      </c>
      <c r="G125" s="5">
        <f>EMS!G6</f>
        <v>5000</v>
      </c>
      <c r="H125" s="5">
        <f>EMS!H6</f>
        <v>1000</v>
      </c>
      <c r="I125" s="5">
        <f>EMS!I6</f>
        <v>-4000</v>
      </c>
      <c r="J125" s="159">
        <f>EMS!J6</f>
        <v>-0.8</v>
      </c>
      <c r="K125" s="5" t="e">
        <f>#REF!</f>
        <v>#REF!</v>
      </c>
    </row>
    <row r="126" spans="1:11" x14ac:dyDescent="0.25">
      <c r="C126" t="s">
        <v>51</v>
      </c>
      <c r="D126" s="5">
        <f>EMS!D7</f>
        <v>5000</v>
      </c>
      <c r="E126" s="5">
        <f>EMS!E7</f>
        <v>5000</v>
      </c>
      <c r="F126" s="5">
        <f>EMS!F7</f>
        <v>5000</v>
      </c>
      <c r="G126" s="5">
        <f>EMS!G7</f>
        <v>270</v>
      </c>
      <c r="H126" s="5">
        <f>EMS!H7</f>
        <v>0</v>
      </c>
      <c r="I126" s="5">
        <f>EMS!I7</f>
        <v>-270</v>
      </c>
      <c r="J126" s="159">
        <f>EMS!J7</f>
        <v>-1</v>
      </c>
      <c r="K126" s="5" t="e">
        <f>#REF!</f>
        <v>#REF!</v>
      </c>
    </row>
    <row r="127" spans="1:11" x14ac:dyDescent="0.25">
      <c r="C127" t="s">
        <v>6</v>
      </c>
      <c r="D127" s="5">
        <f>EMS!D8</f>
        <v>250</v>
      </c>
      <c r="E127" s="5">
        <f>EMS!E8</f>
        <v>270</v>
      </c>
      <c r="F127" s="5">
        <f>EMS!F8</f>
        <v>270</v>
      </c>
      <c r="G127" s="5">
        <f>EMS!G8</f>
        <v>0</v>
      </c>
      <c r="H127" s="5">
        <f>EMS!H8</f>
        <v>0</v>
      </c>
      <c r="I127" s="5">
        <f>EMS!I8</f>
        <v>0</v>
      </c>
      <c r="J127" s="159" t="e">
        <f>EMS!J8</f>
        <v>#DIV/0!</v>
      </c>
      <c r="K127" s="5" t="e">
        <f>#REF!</f>
        <v>#REF!</v>
      </c>
    </row>
    <row r="128" spans="1:11" x14ac:dyDescent="0.25">
      <c r="B128" s="287" t="s">
        <v>55</v>
      </c>
      <c r="C128" s="287"/>
      <c r="D128" s="5"/>
      <c r="E128" s="5"/>
      <c r="F128" s="5"/>
      <c r="G128" s="5"/>
      <c r="H128" s="5"/>
      <c r="I128" s="5"/>
      <c r="J128" s="159"/>
      <c r="K128" s="5"/>
    </row>
    <row r="129" spans="1:11" x14ac:dyDescent="0.25">
      <c r="C129" t="s">
        <v>45</v>
      </c>
      <c r="D129" s="5">
        <f>EMS!D10</f>
        <v>0</v>
      </c>
      <c r="E129" s="5">
        <f>EMS!E10</f>
        <v>0</v>
      </c>
      <c r="F129" s="5">
        <f>EMS!F10</f>
        <v>0</v>
      </c>
      <c r="G129" s="5">
        <f>EMS!G10</f>
        <v>0</v>
      </c>
      <c r="H129" s="5">
        <f>EMS!H10</f>
        <v>0</v>
      </c>
      <c r="I129" s="5">
        <f>EMS!I10</f>
        <v>0</v>
      </c>
      <c r="J129" s="159">
        <f>EMS!J10</f>
        <v>0</v>
      </c>
      <c r="K129" s="5" t="e">
        <f>#REF!</f>
        <v>#REF!</v>
      </c>
    </row>
    <row r="130" spans="1:11" x14ac:dyDescent="0.25">
      <c r="B130" s="287" t="s">
        <v>0</v>
      </c>
      <c r="C130" s="287"/>
      <c r="D130" s="5"/>
      <c r="E130" s="5"/>
      <c r="F130" s="5"/>
      <c r="G130" s="5"/>
      <c r="H130" s="5"/>
      <c r="I130" s="5"/>
      <c r="J130" s="159"/>
      <c r="K130" s="5"/>
    </row>
    <row r="131" spans="1:11" x14ac:dyDescent="0.25">
      <c r="C131" t="s">
        <v>46</v>
      </c>
      <c r="D131" s="5">
        <f>EMS!D12</f>
        <v>500</v>
      </c>
      <c r="E131" s="5">
        <f>EMS!E12</f>
        <v>1500</v>
      </c>
      <c r="F131" s="5">
        <f>EMS!F12</f>
        <v>1500</v>
      </c>
      <c r="G131" s="5">
        <f>EMS!G12</f>
        <v>4682</v>
      </c>
      <c r="H131" s="5">
        <f>EMS!H12</f>
        <v>2000</v>
      </c>
      <c r="I131" s="5">
        <f>EMS!I12</f>
        <v>-2682</v>
      </c>
      <c r="J131" s="159">
        <f>EMS!J12</f>
        <v>-0.57283212302434861</v>
      </c>
      <c r="K131" s="5" t="e">
        <f>#REF!</f>
        <v>#REF!</v>
      </c>
    </row>
    <row r="132" spans="1:11" x14ac:dyDescent="0.25">
      <c r="C132" t="s">
        <v>64</v>
      </c>
      <c r="D132" s="5">
        <f>EMS!D13</f>
        <v>200</v>
      </c>
      <c r="E132" s="5">
        <f>EMS!E13</f>
        <v>200</v>
      </c>
      <c r="F132" s="5">
        <f>EMS!F13</f>
        <v>200</v>
      </c>
      <c r="G132" s="5">
        <f>EMS!G13</f>
        <v>200</v>
      </c>
      <c r="H132" s="5">
        <f>EMS!H13</f>
        <v>200</v>
      </c>
      <c r="I132" s="5">
        <f>EMS!I13</f>
        <v>0</v>
      </c>
      <c r="J132" s="159">
        <f>EMS!J13</f>
        <v>0</v>
      </c>
      <c r="K132" s="5" t="e">
        <f>#REF!</f>
        <v>#REF!</v>
      </c>
    </row>
    <row r="133" spans="1:11" x14ac:dyDescent="0.25">
      <c r="C133" t="s">
        <v>176</v>
      </c>
      <c r="D133" s="5">
        <f>EMS!D14</f>
        <v>280</v>
      </c>
      <c r="E133" s="5">
        <f>EMS!E14</f>
        <v>280</v>
      </c>
      <c r="F133" s="5">
        <f>EMS!F14</f>
        <v>280</v>
      </c>
      <c r="G133" s="5">
        <f>EMS!G14</f>
        <v>3335</v>
      </c>
      <c r="H133" s="5">
        <f>EMS!H14</f>
        <v>3335</v>
      </c>
      <c r="I133" s="5">
        <f>EMS!I14</f>
        <v>0</v>
      </c>
      <c r="J133" s="159">
        <f>EMS!J14</f>
        <v>0</v>
      </c>
      <c r="K133" s="5" t="e">
        <f>#REF!</f>
        <v>#REF!</v>
      </c>
    </row>
    <row r="134" spans="1:11" ht="15.75" customHeight="1" x14ac:dyDescent="0.25">
      <c r="B134" s="287" t="s">
        <v>18</v>
      </c>
      <c r="C134" s="287"/>
      <c r="D134" s="5"/>
      <c r="E134" s="5"/>
      <c r="F134" s="5"/>
      <c r="G134" s="5"/>
      <c r="H134" s="5"/>
      <c r="I134" s="5"/>
      <c r="J134" s="159"/>
      <c r="K134" s="5"/>
    </row>
    <row r="135" spans="1:11" ht="15.75" customHeight="1" x14ac:dyDescent="0.25">
      <c r="C135" t="s">
        <v>19</v>
      </c>
      <c r="D135" s="5">
        <f>EMS!D16</f>
        <v>2000</v>
      </c>
      <c r="E135" s="5">
        <f>EMS!E16</f>
        <v>3250</v>
      </c>
      <c r="F135" s="5">
        <f>EMS!F16</f>
        <v>5000</v>
      </c>
      <c r="G135" s="5">
        <f>EMS!G16</f>
        <v>7000</v>
      </c>
      <c r="H135" s="5">
        <f>EMS!H16</f>
        <v>5000</v>
      </c>
      <c r="I135" s="5">
        <f>EMS!I16</f>
        <v>-2000</v>
      </c>
      <c r="J135" s="159">
        <f>EMS!J16</f>
        <v>-0.2857142857142857</v>
      </c>
      <c r="K135" s="5" t="e">
        <f>#REF!</f>
        <v>#REF!</v>
      </c>
    </row>
    <row r="136" spans="1:11" ht="15.75" thickBot="1" x14ac:dyDescent="0.3">
      <c r="C136" t="s">
        <v>36</v>
      </c>
      <c r="D136" s="5">
        <f>EMS!D17</f>
        <v>3500</v>
      </c>
      <c r="E136" s="5">
        <f>EMS!E17</f>
        <v>5000</v>
      </c>
      <c r="F136" s="5">
        <f>EMS!F17</f>
        <v>5000</v>
      </c>
      <c r="G136" s="5">
        <f>EMS!G17</f>
        <v>5000</v>
      </c>
      <c r="H136" s="5">
        <f>EMS!H17</f>
        <v>7000</v>
      </c>
      <c r="I136" s="5">
        <f>EMS!I17</f>
        <v>2000</v>
      </c>
      <c r="J136" s="159">
        <f>EMS!J17</f>
        <v>0.4</v>
      </c>
      <c r="K136" s="5" t="e">
        <f>#REF!</f>
        <v>#REF!</v>
      </c>
    </row>
    <row r="137" spans="1:11" ht="28.7" customHeight="1" thickBot="1" x14ac:dyDescent="0.3">
      <c r="A137" s="282" t="s">
        <v>56</v>
      </c>
      <c r="B137" s="283"/>
      <c r="C137" s="284"/>
      <c r="D137" s="34">
        <f t="shared" ref="D137:H137" si="4">SUM(D125:D136)</f>
        <v>17180</v>
      </c>
      <c r="E137" s="34">
        <f t="shared" si="4"/>
        <v>23000</v>
      </c>
      <c r="F137" s="34">
        <f t="shared" si="4"/>
        <v>17250</v>
      </c>
      <c r="G137" s="158">
        <f>EMS!G18</f>
        <v>25487</v>
      </c>
      <c r="H137" s="34">
        <f t="shared" si="4"/>
        <v>18535</v>
      </c>
      <c r="I137" s="34" t="str">
        <f>EMS!I18</f>
        <v xml:space="preserve"> </v>
      </c>
      <c r="J137" s="45" t="e">
        <f>EMS!J18</f>
        <v>#VALUE!</v>
      </c>
      <c r="K137" s="34" t="e">
        <f>#REF!</f>
        <v>#REF!</v>
      </c>
    </row>
    <row r="138" spans="1:11" x14ac:dyDescent="0.25">
      <c r="A138" s="285" t="s">
        <v>57</v>
      </c>
      <c r="B138" s="285"/>
      <c r="C138" s="285"/>
      <c r="D138" s="13"/>
      <c r="E138" s="13"/>
      <c r="F138" s="13"/>
      <c r="G138" s="13"/>
      <c r="H138" s="13"/>
      <c r="I138" s="13"/>
      <c r="J138" s="13"/>
      <c r="K138" s="5" t="e">
        <f>#REF!</f>
        <v>#REF!</v>
      </c>
    </row>
    <row r="139" spans="1:11" x14ac:dyDescent="0.25">
      <c r="B139" s="4" t="s">
        <v>1</v>
      </c>
      <c r="C139" s="4"/>
      <c r="D139" s="3"/>
      <c r="F139" s="3"/>
      <c r="G139" s="3"/>
      <c r="H139" s="3"/>
      <c r="I139" s="3"/>
      <c r="J139" s="3"/>
      <c r="K139" s="5" t="e">
        <f>#REF!</f>
        <v>#REF!</v>
      </c>
    </row>
    <row r="140" spans="1:11" x14ac:dyDescent="0.25">
      <c r="C140" t="s">
        <v>44</v>
      </c>
      <c r="D140" s="5" t="e">
        <f>#REF!</f>
        <v>#REF!</v>
      </c>
      <c r="E140" s="5" t="e">
        <f>#REF!</f>
        <v>#REF!</v>
      </c>
      <c r="F140" s="5" t="e">
        <f>#REF!</f>
        <v>#REF!</v>
      </c>
      <c r="G140" s="5">
        <v>1600</v>
      </c>
      <c r="H140" s="5" t="e">
        <f>#REF!</f>
        <v>#REF!</v>
      </c>
      <c r="I140" s="5" t="e">
        <f>#REF!</f>
        <v>#REF!</v>
      </c>
      <c r="J140" s="159" t="e">
        <f>#REF!</f>
        <v>#REF!</v>
      </c>
      <c r="K140" s="5" t="e">
        <f>#REF!</f>
        <v>#REF!</v>
      </c>
    </row>
    <row r="141" spans="1:11" x14ac:dyDescent="0.25">
      <c r="C141" t="s">
        <v>5</v>
      </c>
      <c r="D141" s="5" t="e">
        <f>#REF!</f>
        <v>#REF!</v>
      </c>
      <c r="E141" s="5" t="e">
        <f>#REF!</f>
        <v>#REF!</v>
      </c>
      <c r="F141" s="5" t="e">
        <f>#REF!</f>
        <v>#REF!</v>
      </c>
      <c r="G141" s="5">
        <v>150</v>
      </c>
      <c r="H141" s="5" t="e">
        <f>#REF!</f>
        <v>#REF!</v>
      </c>
      <c r="I141" s="5" t="e">
        <f>#REF!</f>
        <v>#REF!</v>
      </c>
      <c r="J141" s="159" t="e">
        <f>#REF!</f>
        <v>#REF!</v>
      </c>
      <c r="K141" s="5" t="e">
        <f>#REF!</f>
        <v>#REF!</v>
      </c>
    </row>
    <row r="142" spans="1:11" x14ac:dyDescent="0.25">
      <c r="B142" s="12"/>
      <c r="C142" t="s">
        <v>58</v>
      </c>
      <c r="D142" s="5" t="e">
        <f>#REF!</f>
        <v>#REF!</v>
      </c>
      <c r="E142" s="5" t="e">
        <f>#REF!</f>
        <v>#REF!</v>
      </c>
      <c r="F142" s="5" t="e">
        <f>#REF!</f>
        <v>#REF!</v>
      </c>
      <c r="G142" s="5" t="e">
        <f>#REF!</f>
        <v>#REF!</v>
      </c>
      <c r="H142" s="5" t="e">
        <f>#REF!</f>
        <v>#REF!</v>
      </c>
      <c r="I142" s="5" t="e">
        <f>#REF!</f>
        <v>#REF!</v>
      </c>
      <c r="J142" s="159" t="e">
        <f>#REF!</f>
        <v>#REF!</v>
      </c>
      <c r="K142" s="5" t="e">
        <f>#REF!</f>
        <v>#REF!</v>
      </c>
    </row>
    <row r="143" spans="1:11" x14ac:dyDescent="0.25">
      <c r="B143" s="4" t="s">
        <v>10</v>
      </c>
      <c r="C143" s="4"/>
      <c r="D143" s="5"/>
      <c r="E143" s="5"/>
      <c r="F143" s="5"/>
      <c r="G143" s="5"/>
      <c r="H143" s="5"/>
      <c r="I143" s="5"/>
      <c r="J143" s="159"/>
      <c r="K143" s="5"/>
    </row>
    <row r="144" spans="1:11" x14ac:dyDescent="0.25">
      <c r="C144" t="s">
        <v>59</v>
      </c>
      <c r="D144" s="5" t="e">
        <f>#REF!</f>
        <v>#REF!</v>
      </c>
      <c r="E144" s="5" t="e">
        <f>#REF!</f>
        <v>#REF!</v>
      </c>
      <c r="F144" s="5" t="e">
        <f>#REF!</f>
        <v>#REF!</v>
      </c>
      <c r="G144" s="5">
        <v>100</v>
      </c>
      <c r="H144" s="5" t="e">
        <f>#REF!</f>
        <v>#REF!</v>
      </c>
      <c r="I144" s="5" t="e">
        <f>#REF!</f>
        <v>#REF!</v>
      </c>
      <c r="J144" s="159" t="e">
        <f>#REF!</f>
        <v>#REF!</v>
      </c>
      <c r="K144" s="5" t="e">
        <f>#REF!</f>
        <v>#REF!</v>
      </c>
    </row>
    <row r="145" spans="1:11" x14ac:dyDescent="0.25">
      <c r="B145" s="4" t="s">
        <v>18</v>
      </c>
      <c r="C145" s="4"/>
      <c r="D145" s="5"/>
      <c r="E145" s="5"/>
      <c r="F145" s="5"/>
      <c r="G145" s="5"/>
      <c r="H145" s="5"/>
      <c r="I145" s="5"/>
      <c r="J145" s="159"/>
      <c r="K145" s="5"/>
    </row>
    <row r="146" spans="1:11" ht="15.75" thickBot="1" x14ac:dyDescent="0.3">
      <c r="C146" t="s">
        <v>19</v>
      </c>
      <c r="D146" s="5" t="e">
        <f>#REF!</f>
        <v>#REF!</v>
      </c>
      <c r="E146" s="5" t="e">
        <f>#REF!</f>
        <v>#REF!</v>
      </c>
      <c r="F146" s="5" t="e">
        <f>#REF!</f>
        <v>#REF!</v>
      </c>
      <c r="G146" s="5">
        <v>100</v>
      </c>
      <c r="H146" s="5" t="e">
        <f>#REF!</f>
        <v>#REF!</v>
      </c>
      <c r="I146" s="5" t="e">
        <f>#REF!</f>
        <v>#REF!</v>
      </c>
      <c r="J146" s="159" t="e">
        <f>#REF!</f>
        <v>#REF!</v>
      </c>
      <c r="K146" s="5" t="e">
        <f>#REF!</f>
        <v>#REF!</v>
      </c>
    </row>
    <row r="147" spans="1:11" s="7" customFormat="1" ht="28.7" customHeight="1" thickBot="1" x14ac:dyDescent="0.3">
      <c r="A147" s="282" t="s">
        <v>60</v>
      </c>
      <c r="B147" s="283"/>
      <c r="C147" s="284"/>
      <c r="D147" s="37" t="e">
        <f t="shared" ref="D147:F147" si="5">SUM(D140:D146)</f>
        <v>#REF!</v>
      </c>
      <c r="E147" s="37" t="e">
        <f t="shared" si="5"/>
        <v>#REF!</v>
      </c>
      <c r="F147" s="37" t="e">
        <f t="shared" si="5"/>
        <v>#REF!</v>
      </c>
      <c r="G147" s="33">
        <v>1950</v>
      </c>
      <c r="H147" s="37" t="e">
        <f>#REF!</f>
        <v>#REF!</v>
      </c>
      <c r="I147" s="37" t="e">
        <f>#REF!</f>
        <v>#REF!</v>
      </c>
      <c r="J147" s="160" t="e">
        <f>#REF!</f>
        <v>#REF!</v>
      </c>
      <c r="K147" s="34" t="e">
        <f>#REF!</f>
        <v>#REF!</v>
      </c>
    </row>
    <row r="148" spans="1:11" s="7" customFormat="1" ht="28.7" customHeight="1" x14ac:dyDescent="0.25">
      <c r="A148" s="17"/>
      <c r="B148" s="17"/>
      <c r="C148" s="17"/>
    </row>
    <row r="149" spans="1:11" ht="15.75" thickBot="1" x14ac:dyDescent="0.3"/>
    <row r="150" spans="1:11" ht="63.75" thickBot="1" x14ac:dyDescent="0.3">
      <c r="A150" s="14"/>
      <c r="B150" s="14"/>
      <c r="C150" s="11"/>
      <c r="D150" s="1" t="s">
        <v>247</v>
      </c>
      <c r="E150" s="1" t="s">
        <v>230</v>
      </c>
      <c r="F150" s="1" t="s">
        <v>248</v>
      </c>
      <c r="G150" s="1" t="s">
        <v>499</v>
      </c>
      <c r="H150" s="1" t="s">
        <v>498</v>
      </c>
      <c r="I150" s="1" t="s">
        <v>172</v>
      </c>
      <c r="J150" s="1" t="s">
        <v>171</v>
      </c>
      <c r="K150" s="1" t="s">
        <v>216</v>
      </c>
    </row>
    <row r="151" spans="1:11" ht="15.75" thickTop="1" x14ac:dyDescent="0.25">
      <c r="A151" s="285" t="s">
        <v>61</v>
      </c>
      <c r="B151" s="285"/>
      <c r="C151" s="285"/>
      <c r="D151" s="2"/>
      <c r="E151" s="2"/>
      <c r="F151" s="2"/>
      <c r="G151" s="2"/>
      <c r="H151" s="2"/>
      <c r="I151" s="2"/>
      <c r="J151" s="2"/>
      <c r="K151" s="13"/>
    </row>
    <row r="152" spans="1:11" x14ac:dyDescent="0.25">
      <c r="B152" s="287" t="s">
        <v>1</v>
      </c>
      <c r="C152" s="287"/>
      <c r="D152" s="5"/>
      <c r="E152" s="3"/>
      <c r="F152" s="3"/>
      <c r="G152" s="3"/>
      <c r="H152" s="3"/>
      <c r="I152" s="3"/>
      <c r="J152" s="3"/>
      <c r="K152" s="3"/>
    </row>
    <row r="153" spans="1:11" x14ac:dyDescent="0.25">
      <c r="C153" t="s">
        <v>62</v>
      </c>
      <c r="D153" s="5">
        <f>'PUBLIC WORKS'!D5</f>
        <v>329458</v>
      </c>
      <c r="E153" s="5">
        <f>'PUBLIC WORKS'!E5</f>
        <v>313800</v>
      </c>
      <c r="F153" s="5">
        <f>'PUBLIC WORKS'!F5</f>
        <v>353086</v>
      </c>
      <c r="G153" s="5">
        <f>'PUBLIC WORKS'!G5</f>
        <v>393725</v>
      </c>
      <c r="H153" s="5">
        <f>'PUBLIC WORKS'!H5</f>
        <v>393734.8</v>
      </c>
      <c r="I153" s="5">
        <f>'PUBLIC WORKS'!I5</f>
        <v>9.7999999999883585</v>
      </c>
      <c r="J153" s="159">
        <f>'PUBLIC WORKS'!J5</f>
        <v>2.4890469236112409E-5</v>
      </c>
      <c r="K153" s="5" t="e">
        <f>#REF!</f>
        <v>#REF!</v>
      </c>
    </row>
    <row r="154" spans="1:11" x14ac:dyDescent="0.25">
      <c r="C154" t="s">
        <v>3</v>
      </c>
      <c r="D154" s="5">
        <f>'PUBLIC WORKS'!D6</f>
        <v>17500</v>
      </c>
      <c r="E154" s="5">
        <f>'PUBLIC WORKS'!E6</f>
        <v>15000</v>
      </c>
      <c r="F154" s="5">
        <f>'PUBLIC WORKS'!F6</f>
        <v>35000</v>
      </c>
      <c r="G154" s="5">
        <f>'PUBLIC WORKS'!G6</f>
        <v>56790</v>
      </c>
      <c r="H154" s="5">
        <f>'PUBLIC WORKS'!H6</f>
        <v>56790</v>
      </c>
      <c r="I154" s="5">
        <f>'PUBLIC WORKS'!I6</f>
        <v>0</v>
      </c>
      <c r="J154" s="159">
        <f>'PUBLIC WORKS'!J6</f>
        <v>0</v>
      </c>
      <c r="K154" s="5" t="e">
        <f>#REF!</f>
        <v>#REF!</v>
      </c>
    </row>
    <row r="155" spans="1:11" x14ac:dyDescent="0.25">
      <c r="C155" t="s">
        <v>4</v>
      </c>
      <c r="D155" s="5">
        <f>'PUBLIC WORKS'!D7</f>
        <v>0</v>
      </c>
      <c r="E155" s="5">
        <f>'PUBLIC WORKS'!E7</f>
        <v>2000</v>
      </c>
      <c r="F155" s="5">
        <f>'PUBLIC WORKS'!F7</f>
        <v>3500</v>
      </c>
      <c r="G155" s="5">
        <f>'PUBLIC WORKS'!G7</f>
        <v>5000</v>
      </c>
      <c r="H155" s="5">
        <f>'PUBLIC WORKS'!H7</f>
        <v>5000</v>
      </c>
      <c r="I155" s="5">
        <f>'PUBLIC WORKS'!I7</f>
        <v>0</v>
      </c>
      <c r="J155" s="159">
        <f>'PUBLIC WORKS'!J7</f>
        <v>0</v>
      </c>
      <c r="K155" s="5"/>
    </row>
    <row r="156" spans="1:11" x14ac:dyDescent="0.25">
      <c r="C156" t="s">
        <v>5</v>
      </c>
      <c r="D156" s="5">
        <f>'PUBLIC WORKS'!D8</f>
        <v>1000</v>
      </c>
      <c r="E156" s="5">
        <f>'PUBLIC WORKS'!E8</f>
        <v>500</v>
      </c>
      <c r="F156" s="5">
        <f>'PUBLIC WORKS'!F8</f>
        <v>2100</v>
      </c>
      <c r="G156" s="5">
        <f>'PUBLIC WORKS'!G8</f>
        <v>2100</v>
      </c>
      <c r="H156" s="5">
        <f>'PUBLIC WORKS'!H8</f>
        <v>1500</v>
      </c>
      <c r="I156" s="5">
        <f>'PUBLIC WORKS'!I8</f>
        <v>-600</v>
      </c>
      <c r="J156" s="159">
        <f>'PUBLIC WORKS'!J8</f>
        <v>-0.2857142857142857</v>
      </c>
      <c r="K156" s="5" t="e">
        <f>#REF!</f>
        <v>#REF!</v>
      </c>
    </row>
    <row r="157" spans="1:11" x14ac:dyDescent="0.25">
      <c r="B157" s="287" t="s">
        <v>0</v>
      </c>
      <c r="C157" s="287"/>
      <c r="D157" s="5"/>
      <c r="E157" s="5"/>
      <c r="F157" s="5"/>
      <c r="G157" s="5"/>
      <c r="H157" s="5"/>
      <c r="I157" s="5"/>
      <c r="J157" s="159"/>
      <c r="K157" s="5"/>
    </row>
    <row r="158" spans="1:11" x14ac:dyDescent="0.25">
      <c r="C158" t="s">
        <v>31</v>
      </c>
      <c r="D158" s="5">
        <f>'PUBLIC WORKS'!D33</f>
        <v>600</v>
      </c>
      <c r="E158" s="5">
        <f>'PUBLIC WORKS'!E33</f>
        <v>800</v>
      </c>
      <c r="F158" s="5">
        <f>'PUBLIC WORKS'!F33</f>
        <v>1500</v>
      </c>
      <c r="G158" s="5">
        <f>'PUBLIC WORKS'!G33</f>
        <v>1500</v>
      </c>
      <c r="H158" s="5">
        <f>'PUBLIC WORKS'!H33</f>
        <v>1500</v>
      </c>
      <c r="I158" s="5">
        <f>'PUBLIC WORKS'!I33</f>
        <v>0</v>
      </c>
      <c r="J158" s="159">
        <f>'PUBLIC WORKS'!J33</f>
        <v>0</v>
      </c>
      <c r="K158" s="5" t="e">
        <f>#REF!</f>
        <v>#REF!</v>
      </c>
    </row>
    <row r="159" spans="1:11" x14ac:dyDescent="0.25">
      <c r="C159" t="s">
        <v>63</v>
      </c>
      <c r="D159" s="5">
        <f>'PUBLIC WORKS'!D34</f>
        <v>9000</v>
      </c>
      <c r="E159" s="5">
        <f>'PUBLIC WORKS'!E34</f>
        <v>6000</v>
      </c>
      <c r="F159" s="5">
        <f>'PUBLIC WORKS'!F34</f>
        <v>14200</v>
      </c>
      <c r="G159" s="5">
        <f>'PUBLIC WORKS'!G34</f>
        <v>10000</v>
      </c>
      <c r="H159" s="5">
        <f>'PUBLIC WORKS'!H34</f>
        <v>10000</v>
      </c>
      <c r="I159" s="5">
        <f>'PUBLIC WORKS'!I34</f>
        <v>0</v>
      </c>
      <c r="J159" s="159">
        <f>'PUBLIC WORKS'!J34</f>
        <v>0</v>
      </c>
      <c r="K159" s="5" t="e">
        <f>#REF!</f>
        <v>#REF!</v>
      </c>
    </row>
    <row r="160" spans="1:11" x14ac:dyDescent="0.25">
      <c r="C160" t="s">
        <v>64</v>
      </c>
      <c r="D160" s="5">
        <f>'PUBLIC WORKS'!D35</f>
        <v>250</v>
      </c>
      <c r="E160" s="5">
        <f>'PUBLIC WORKS'!E35</f>
        <v>250</v>
      </c>
      <c r="F160" s="5">
        <f>'PUBLIC WORKS'!F35</f>
        <v>250</v>
      </c>
      <c r="G160" s="5">
        <f>'PUBLIC WORKS'!G35</f>
        <v>250</v>
      </c>
      <c r="H160" s="5">
        <f>'PUBLIC WORKS'!H35</f>
        <v>250</v>
      </c>
      <c r="I160" s="5">
        <f>'PUBLIC WORKS'!I35</f>
        <v>0</v>
      </c>
      <c r="J160" s="159" t="str">
        <f>'PUBLIC WORKS'!J35</f>
        <v>stickers</v>
      </c>
      <c r="K160" s="5" t="e">
        <f>#REF!</f>
        <v>#REF!</v>
      </c>
    </row>
    <row r="161" spans="2:11" x14ac:dyDescent="0.25">
      <c r="B161" s="287" t="s">
        <v>10</v>
      </c>
      <c r="C161" s="287"/>
      <c r="D161" s="5"/>
      <c r="E161" s="5"/>
      <c r="F161" s="5"/>
      <c r="G161" s="5"/>
      <c r="H161" s="5"/>
      <c r="I161" s="5"/>
      <c r="J161" s="159"/>
      <c r="K161" s="5"/>
    </row>
    <row r="162" spans="2:11" x14ac:dyDescent="0.25">
      <c r="C162" t="s">
        <v>59</v>
      </c>
      <c r="D162" s="5">
        <f>'PUBLIC WORKS'!D43</f>
        <v>800</v>
      </c>
      <c r="E162" s="5">
        <f>'PUBLIC WORKS'!E43</f>
        <v>1400</v>
      </c>
      <c r="F162" s="5">
        <f>'PUBLIC WORKS'!F43</f>
        <v>1400</v>
      </c>
      <c r="G162" s="5">
        <f>'PUBLIC WORKS'!G43</f>
        <v>1400</v>
      </c>
      <c r="H162" s="5">
        <f>'PUBLIC WORKS'!H43</f>
        <v>1500</v>
      </c>
      <c r="I162" s="5">
        <f>'PUBLIC WORKS'!I43</f>
        <v>100</v>
      </c>
      <c r="J162" s="159">
        <f>'PUBLIC WORKS'!J43</f>
        <v>7.1428571428571425E-2</v>
      </c>
      <c r="K162" s="5" t="e">
        <f>#REF!</f>
        <v>#REF!</v>
      </c>
    </row>
    <row r="163" spans="2:11" x14ac:dyDescent="0.25">
      <c r="C163" t="s">
        <v>12</v>
      </c>
      <c r="D163" s="5"/>
      <c r="E163" s="5">
        <f>'PUBLIC WORKS'!E44</f>
        <v>100</v>
      </c>
      <c r="F163" s="5">
        <f>'PUBLIC WORKS'!F44</f>
        <v>100</v>
      </c>
      <c r="G163" s="5">
        <f>'PUBLIC WORKS'!G44</f>
        <v>0</v>
      </c>
      <c r="H163" s="5" t="str">
        <f>'PUBLIC WORKS'!H44</f>
        <v xml:space="preserve"> </v>
      </c>
      <c r="I163" s="5" t="e">
        <f>H163-E163</f>
        <v>#VALUE!</v>
      </c>
      <c r="J163" s="159">
        <v>1</v>
      </c>
      <c r="K163" s="5"/>
    </row>
    <row r="164" spans="2:11" x14ac:dyDescent="0.25">
      <c r="C164" t="s">
        <v>65</v>
      </c>
      <c r="D164" s="5">
        <f>'PUBLIC WORKS'!D45</f>
        <v>500</v>
      </c>
      <c r="E164" s="5">
        <f>'PUBLIC WORKS'!E45</f>
        <v>100</v>
      </c>
      <c r="F164" s="5">
        <f>'PUBLIC WORKS'!F45</f>
        <v>500</v>
      </c>
      <c r="G164" s="5">
        <f>'PUBLIC WORKS'!G45</f>
        <v>500</v>
      </c>
      <c r="H164" s="5">
        <f>'PUBLIC WORKS'!H45</f>
        <v>500</v>
      </c>
      <c r="I164" s="5">
        <f>'PUBLIC WORKS'!I45</f>
        <v>0</v>
      </c>
      <c r="J164" s="159" t="str">
        <f>'PUBLIC WORKS'!J45</f>
        <v>troubleshooting</v>
      </c>
      <c r="K164" s="5" t="e">
        <f>#REF!</f>
        <v>#REF!</v>
      </c>
    </row>
    <row r="165" spans="2:11" x14ac:dyDescent="0.25">
      <c r="C165" t="s">
        <v>14</v>
      </c>
      <c r="D165" s="5">
        <f>'PUBLIC WORKS'!D46</f>
        <v>1500</v>
      </c>
      <c r="E165" s="5">
        <f>'PUBLIC WORKS'!E46</f>
        <v>0</v>
      </c>
      <c r="F165" s="5">
        <f>'PUBLIC WORKS'!F46</f>
        <v>0</v>
      </c>
      <c r="G165" s="5">
        <f>'PUBLIC WORKS'!G46</f>
        <v>0</v>
      </c>
      <c r="H165" s="5">
        <f>'PUBLIC WORKS'!H46</f>
        <v>0</v>
      </c>
      <c r="I165" s="5">
        <f>'PUBLIC WORKS'!I46</f>
        <v>0</v>
      </c>
      <c r="J165" s="159">
        <f>'PUBLIC WORKS'!J46</f>
        <v>0</v>
      </c>
      <c r="K165" s="5" t="e">
        <f>#REF!</f>
        <v>#REF!</v>
      </c>
    </row>
    <row r="166" spans="2:11" x14ac:dyDescent="0.25">
      <c r="C166" t="s">
        <v>218</v>
      </c>
      <c r="D166" s="5"/>
      <c r="E166" s="5">
        <f>'PUBLIC WORKS'!E47</f>
        <v>2300</v>
      </c>
      <c r="F166" s="5">
        <f>'PUBLIC WORKS'!F47</f>
        <v>2300</v>
      </c>
      <c r="G166" s="5">
        <f>'PUBLIC WORKS'!G47</f>
        <v>2300</v>
      </c>
      <c r="H166" s="5">
        <f>'PUBLIC WORKS'!H47</f>
        <v>2300</v>
      </c>
      <c r="I166" s="5">
        <f>H166-E166</f>
        <v>0</v>
      </c>
      <c r="J166" s="159">
        <v>1</v>
      </c>
      <c r="K166" s="5"/>
    </row>
    <row r="167" spans="2:11" x14ac:dyDescent="0.25">
      <c r="B167" s="287" t="s">
        <v>18</v>
      </c>
      <c r="C167" s="287"/>
      <c r="D167" s="5"/>
      <c r="E167" s="5"/>
      <c r="F167" s="5"/>
      <c r="G167" s="5"/>
      <c r="H167" s="5"/>
      <c r="I167" s="5"/>
      <c r="J167" s="159"/>
      <c r="K167" s="5"/>
    </row>
    <row r="168" spans="2:11" x14ac:dyDescent="0.25">
      <c r="C168" t="s">
        <v>34</v>
      </c>
      <c r="D168" s="5">
        <f>'PUBLIC WORKS'!D49</f>
        <v>1500</v>
      </c>
      <c r="E168" s="5">
        <f>'PUBLIC WORKS'!E49</f>
        <v>1500</v>
      </c>
      <c r="F168" s="5">
        <f>'PUBLIC WORKS'!F49</f>
        <v>3000</v>
      </c>
      <c r="G168" s="5">
        <f>'PUBLIC WORKS'!G49</f>
        <v>3000</v>
      </c>
      <c r="H168" s="5">
        <f>'PUBLIC WORKS'!H49</f>
        <v>3000</v>
      </c>
      <c r="I168" s="5">
        <f>'PUBLIC WORKS'!I49</f>
        <v>0</v>
      </c>
      <c r="J168" s="159">
        <f>'PUBLIC WORKS'!J49</f>
        <v>0</v>
      </c>
      <c r="K168" s="5" t="e">
        <f>#REF!</f>
        <v>#REF!</v>
      </c>
    </row>
    <row r="169" spans="2:11" x14ac:dyDescent="0.25">
      <c r="C169" t="s">
        <v>35</v>
      </c>
      <c r="D169" s="5">
        <f>'PUBLIC WORKS'!D50</f>
        <v>4500</v>
      </c>
      <c r="E169" s="5">
        <f>'PUBLIC WORKS'!E50</f>
        <v>4500</v>
      </c>
      <c r="F169" s="5">
        <f>'PUBLIC WORKS'!F50</f>
        <v>4500</v>
      </c>
      <c r="G169" s="5">
        <f>'PUBLIC WORKS'!G50</f>
        <v>3900</v>
      </c>
      <c r="H169" s="5">
        <f>'PUBLIC WORKS'!H50</f>
        <v>3750</v>
      </c>
      <c r="I169" s="5">
        <f>'PUBLIC WORKS'!I50</f>
        <v>-150</v>
      </c>
      <c r="J169" s="159">
        <f>'PUBLIC WORKS'!J50</f>
        <v>-3.8461538461538464E-2</v>
      </c>
      <c r="K169" s="5" t="e">
        <f>#REF!</f>
        <v>#REF!</v>
      </c>
    </row>
    <row r="170" spans="2:11" x14ac:dyDescent="0.25">
      <c r="C170" t="s">
        <v>21</v>
      </c>
      <c r="D170" s="5">
        <f>'PUBLIC WORKS'!D51</f>
        <v>500</v>
      </c>
      <c r="E170" s="5">
        <f>'PUBLIC WORKS'!E51</f>
        <v>500</v>
      </c>
      <c r="F170" s="5">
        <f>'PUBLIC WORKS'!F51</f>
        <v>500</v>
      </c>
      <c r="G170" s="5">
        <f>'PUBLIC WORKS'!G51</f>
        <v>500</v>
      </c>
      <c r="H170" s="5">
        <f>'PUBLIC WORKS'!H51</f>
        <v>0</v>
      </c>
      <c r="I170" s="5">
        <f>'PUBLIC WORKS'!I51</f>
        <v>-500</v>
      </c>
      <c r="J170" s="159">
        <f>'PUBLIC WORKS'!J51</f>
        <v>-1</v>
      </c>
      <c r="K170" s="5" t="e">
        <f>#REF!</f>
        <v>#REF!</v>
      </c>
    </row>
    <row r="171" spans="2:11" x14ac:dyDescent="0.25">
      <c r="C171" t="s">
        <v>66</v>
      </c>
      <c r="D171" s="5">
        <f>'PUBLIC WORKS'!D52</f>
        <v>8000</v>
      </c>
      <c r="E171" s="5">
        <f>'PUBLIC WORKS'!E52</f>
        <v>8000</v>
      </c>
      <c r="F171" s="5">
        <f>'PUBLIC WORKS'!F52</f>
        <v>29600</v>
      </c>
      <c r="G171" s="5">
        <f>'PUBLIC WORKS'!G52</f>
        <v>12500</v>
      </c>
      <c r="H171" s="5">
        <f>'PUBLIC WORKS'!H52</f>
        <v>12500</v>
      </c>
      <c r="I171" s="5">
        <f>'PUBLIC WORKS'!I52</f>
        <v>0</v>
      </c>
      <c r="J171" s="159">
        <f>'PUBLIC WORKS'!J52</f>
        <v>0</v>
      </c>
      <c r="K171" s="5" t="e">
        <f>#REF!</f>
        <v>#REF!</v>
      </c>
    </row>
    <row r="172" spans="2:11" x14ac:dyDescent="0.25">
      <c r="C172" t="s">
        <v>67</v>
      </c>
      <c r="D172" s="5">
        <f>'PUBLIC WORKS'!D53</f>
        <v>6000</v>
      </c>
      <c r="E172" s="5">
        <f>'PUBLIC WORKS'!E53</f>
        <v>6000</v>
      </c>
      <c r="F172" s="5">
        <f>'PUBLIC WORKS'!F53</f>
        <v>8000</v>
      </c>
      <c r="G172" s="5">
        <f>'PUBLIC WORKS'!G53</f>
        <v>12000</v>
      </c>
      <c r="H172" s="5">
        <f>'PUBLIC WORKS'!H53</f>
        <v>10000</v>
      </c>
      <c r="I172" s="5">
        <f>'PUBLIC WORKS'!I53</f>
        <v>-2000</v>
      </c>
      <c r="J172" s="159" t="str">
        <f>'PUBLIC WORKS'!J53</f>
        <v>culverts</v>
      </c>
      <c r="K172" s="5" t="e">
        <f>#REF!</f>
        <v>#REF!</v>
      </c>
    </row>
    <row r="173" spans="2:11" x14ac:dyDescent="0.25">
      <c r="C173" t="s">
        <v>68</v>
      </c>
      <c r="D173" s="5">
        <f>'PUBLIC WORKS'!D54</f>
        <v>8000</v>
      </c>
      <c r="E173" s="5">
        <f>'PUBLIC WORKS'!E54</f>
        <v>7000</v>
      </c>
      <c r="F173" s="5">
        <f>'PUBLIC WORKS'!F54</f>
        <v>21500</v>
      </c>
      <c r="G173" s="5">
        <v>0</v>
      </c>
      <c r="H173" s="5">
        <f>'PUBLIC WORKS'!H54</f>
        <v>25000</v>
      </c>
      <c r="I173" s="5">
        <f>'PUBLIC WORKS'!I54</f>
        <v>0</v>
      </c>
      <c r="J173" s="159" t="str">
        <f>'PUBLIC WORKS'!J54</f>
        <v>cutting edges</v>
      </c>
      <c r="K173" s="5" t="e">
        <f>#REF!</f>
        <v>#REF!</v>
      </c>
    </row>
    <row r="174" spans="2:11" x14ac:dyDescent="0.25">
      <c r="C174" t="s">
        <v>69</v>
      </c>
      <c r="D174" s="5">
        <f>'PUBLIC WORKS'!D55</f>
        <v>1000</v>
      </c>
      <c r="E174" s="5">
        <f>'PUBLIC WORKS'!E55</f>
        <v>1000</v>
      </c>
      <c r="F174" s="5">
        <f>'PUBLIC WORKS'!F55</f>
        <v>5310</v>
      </c>
      <c r="G174" s="5">
        <f>'PUBLIC WORKS'!G55</f>
        <v>5310</v>
      </c>
      <c r="H174" s="5">
        <f>'PUBLIC WORKS'!H55</f>
        <v>4000</v>
      </c>
      <c r="I174" s="5">
        <f>'PUBLIC WORKS'!I55</f>
        <v>-1310</v>
      </c>
      <c r="J174" s="159" t="str">
        <f>'PUBLIC WORKS'!J55</f>
        <v>signs</v>
      </c>
      <c r="K174" s="5" t="e">
        <f>#REF!</f>
        <v>#REF!</v>
      </c>
    </row>
    <row r="175" spans="2:11" x14ac:dyDescent="0.25">
      <c r="C175" t="s">
        <v>70</v>
      </c>
      <c r="D175" s="5">
        <f>'PUBLIC WORKS'!D56</f>
        <v>68000</v>
      </c>
      <c r="E175" s="5">
        <f>'PUBLIC WORKS'!E56</f>
        <v>70000</v>
      </c>
      <c r="F175" s="5">
        <f>'PUBLIC WORKS'!F56</f>
        <v>95000</v>
      </c>
      <c r="G175" s="5">
        <f>'PUBLIC WORKS'!G56</f>
        <v>110000</v>
      </c>
      <c r="H175" s="5">
        <f>'PUBLIC WORKS'!H56</f>
        <v>120000</v>
      </c>
      <c r="I175" s="5">
        <f>'PUBLIC WORKS'!I56</f>
        <v>10000</v>
      </c>
      <c r="J175" s="159">
        <f>'PUBLIC WORKS'!J56</f>
        <v>9.0909090909090912E-2</v>
      </c>
      <c r="K175" s="5" t="e">
        <f>#REF!</f>
        <v>#REF!</v>
      </c>
    </row>
    <row r="176" spans="2:11" x14ac:dyDescent="0.25">
      <c r="C176" t="s">
        <v>71</v>
      </c>
      <c r="D176" s="5">
        <f>'PUBLIC WORKS'!D57</f>
        <v>27000</v>
      </c>
      <c r="E176" s="5">
        <f>'PUBLIC WORKS'!E57</f>
        <v>28000</v>
      </c>
      <c r="F176" s="5">
        <f>'PUBLIC WORKS'!F57</f>
        <v>47250</v>
      </c>
      <c r="G176" s="5">
        <f>'PUBLIC WORKS'!G57</f>
        <v>48000</v>
      </c>
      <c r="H176" s="5">
        <f>'PUBLIC WORKS'!H57</f>
        <v>48000</v>
      </c>
      <c r="I176" s="5">
        <f>'PUBLIC WORKS'!I57</f>
        <v>0</v>
      </c>
      <c r="J176" s="159">
        <f>'PUBLIC WORKS'!J57</f>
        <v>0</v>
      </c>
      <c r="K176" s="5" t="e">
        <f>#REF!</f>
        <v>#REF!</v>
      </c>
    </row>
    <row r="177" spans="1:11" x14ac:dyDescent="0.25">
      <c r="C177" t="s">
        <v>72</v>
      </c>
      <c r="D177" s="5">
        <f>'PUBLIC WORKS'!D58</f>
        <v>1500</v>
      </c>
      <c r="E177" s="5">
        <f>'PUBLIC WORKS'!E58</f>
        <v>2000</v>
      </c>
      <c r="F177" s="5">
        <f>'PUBLIC WORKS'!F58</f>
        <v>6000</v>
      </c>
      <c r="G177" s="5">
        <f>'PUBLIC WORKS'!G58</f>
        <v>6000</v>
      </c>
      <c r="H177" s="5">
        <f>'PUBLIC WORKS'!H58</f>
        <v>6000</v>
      </c>
      <c r="I177" s="5">
        <f>'PUBLIC WORKS'!I58</f>
        <v>0</v>
      </c>
      <c r="J177" s="159">
        <f>'PUBLIC WORKS'!J58</f>
        <v>0</v>
      </c>
      <c r="K177" s="5" t="e">
        <f>#REF!</f>
        <v>#REF!</v>
      </c>
    </row>
    <row r="178" spans="1:11" x14ac:dyDescent="0.25">
      <c r="C178" t="s">
        <v>73</v>
      </c>
      <c r="D178" s="5">
        <f>'PUBLIC WORKS'!D59</f>
        <v>2300</v>
      </c>
      <c r="E178" s="5">
        <f>'PUBLIC WORKS'!E59</f>
        <v>2500</v>
      </c>
      <c r="F178" s="5">
        <f>'PUBLIC WORKS'!F59</f>
        <v>6000</v>
      </c>
      <c r="G178" s="5">
        <f>'PUBLIC WORKS'!G59</f>
        <v>6000</v>
      </c>
      <c r="H178" s="5">
        <f>'PUBLIC WORKS'!H59</f>
        <v>6000</v>
      </c>
      <c r="I178" s="5">
        <f>'PUBLIC WORKS'!I59</f>
        <v>0</v>
      </c>
      <c r="J178" s="159">
        <f>'PUBLIC WORKS'!J59</f>
        <v>0</v>
      </c>
      <c r="K178" s="5" t="e">
        <f>#REF!</f>
        <v>#REF!</v>
      </c>
    </row>
    <row r="179" spans="1:11" x14ac:dyDescent="0.25">
      <c r="C179" t="s">
        <v>74</v>
      </c>
      <c r="D179" s="5">
        <f>'PUBLIC WORKS'!D60</f>
        <v>5000</v>
      </c>
      <c r="E179" s="5">
        <f>'PUBLIC WORKS'!E60</f>
        <v>22000</v>
      </c>
      <c r="F179" s="5">
        <f>'PUBLIC WORKS'!F60</f>
        <v>41000</v>
      </c>
      <c r="G179" s="5">
        <f>'PUBLIC WORKS'!G60</f>
        <v>41000</v>
      </c>
      <c r="H179" s="5">
        <f>'PUBLIC WORKS'!H60</f>
        <v>41000</v>
      </c>
      <c r="I179" s="5">
        <f>'PUBLIC WORKS'!I60</f>
        <v>0</v>
      </c>
      <c r="J179" s="159">
        <f>'PUBLIC WORKS'!J60</f>
        <v>0</v>
      </c>
      <c r="K179" s="5" t="e">
        <f>#REF!</f>
        <v>#REF!</v>
      </c>
    </row>
    <row r="180" spans="1:11" x14ac:dyDescent="0.25">
      <c r="C180" t="s">
        <v>75</v>
      </c>
      <c r="D180" s="5">
        <f>'PUBLIC WORKS'!D61</f>
        <v>10000</v>
      </c>
      <c r="E180" s="5">
        <f>'PUBLIC WORKS'!E61</f>
        <v>10000</v>
      </c>
      <c r="F180" s="5">
        <f>'PUBLIC WORKS'!F61</f>
        <v>0</v>
      </c>
      <c r="G180" s="5">
        <f>'PUBLIC WORKS'!G61</f>
        <v>20000</v>
      </c>
      <c r="H180" s="5">
        <f>'PUBLIC WORKS'!H61</f>
        <v>15000</v>
      </c>
      <c r="I180" s="5">
        <f>'PUBLIC WORKS'!I61</f>
        <v>-5000</v>
      </c>
      <c r="J180" s="159">
        <f>'PUBLIC WORKS'!J61</f>
        <v>0</v>
      </c>
      <c r="K180" s="5" t="e">
        <f>#REF!</f>
        <v>#REF!</v>
      </c>
    </row>
    <row r="181" spans="1:11" x14ac:dyDescent="0.25">
      <c r="B181" s="287" t="s">
        <v>22</v>
      </c>
      <c r="C181" s="287"/>
      <c r="D181" s="5"/>
      <c r="E181" s="5"/>
      <c r="F181" s="5"/>
      <c r="G181" s="5"/>
      <c r="H181" s="5"/>
      <c r="I181" s="5"/>
      <c r="J181" s="159"/>
      <c r="K181" s="5"/>
    </row>
    <row r="182" spans="1:11" x14ac:dyDescent="0.25">
      <c r="C182" t="s">
        <v>23</v>
      </c>
      <c r="D182" s="5">
        <f>'PUBLIC WORKS'!D63</f>
        <v>20000</v>
      </c>
      <c r="E182" s="5">
        <f>'PUBLIC WORKS'!E63</f>
        <v>20000</v>
      </c>
      <c r="F182" s="5">
        <f>'PUBLIC WORKS'!F63</f>
        <v>30000</v>
      </c>
      <c r="G182" s="5">
        <f>'PUBLIC WORKS'!G63</f>
        <v>30000</v>
      </c>
      <c r="H182" s="5">
        <f>'PUBLIC WORKS'!H63</f>
        <v>30000</v>
      </c>
      <c r="I182" s="5">
        <f>'PUBLIC WORKS'!I63</f>
        <v>0</v>
      </c>
      <c r="J182" s="159">
        <f>'PUBLIC WORKS'!J63</f>
        <v>0</v>
      </c>
      <c r="K182" s="5" t="e">
        <f>#REF!</f>
        <v>#REF!</v>
      </c>
    </row>
    <row r="183" spans="1:11" x14ac:dyDescent="0.25">
      <c r="C183" t="s">
        <v>24</v>
      </c>
      <c r="D183" s="5">
        <f>'PUBLIC WORKS'!D64</f>
        <v>43000</v>
      </c>
      <c r="E183" s="5">
        <f>'PUBLIC WORKS'!E64</f>
        <v>43000</v>
      </c>
      <c r="F183" s="5">
        <f>'PUBLIC WORKS'!F64</f>
        <v>70000</v>
      </c>
      <c r="G183" s="5">
        <f>'PUBLIC WORKS'!G64</f>
        <v>75000</v>
      </c>
      <c r="H183" s="5">
        <f>'PUBLIC WORKS'!H64</f>
        <v>75000</v>
      </c>
      <c r="I183" s="5">
        <f>'PUBLIC WORKS'!I64</f>
        <v>0</v>
      </c>
      <c r="J183" s="159">
        <f>'PUBLIC WORKS'!J64</f>
        <v>0</v>
      </c>
      <c r="K183" s="5" t="e">
        <f>#REF!</f>
        <v>#REF!</v>
      </c>
    </row>
    <row r="184" spans="1:11" x14ac:dyDescent="0.25">
      <c r="B184" s="287" t="s">
        <v>25</v>
      </c>
      <c r="C184" s="287"/>
      <c r="D184" s="5"/>
      <c r="E184" s="5"/>
      <c r="F184" s="5"/>
      <c r="G184" s="5"/>
      <c r="H184" s="5"/>
      <c r="I184" s="5"/>
      <c r="J184" s="159"/>
      <c r="K184" s="5"/>
    </row>
    <row r="185" spans="1:11" x14ac:dyDescent="0.25">
      <c r="C185" t="s">
        <v>48</v>
      </c>
      <c r="D185" s="5">
        <f>'PUBLIC WORKS'!D66</f>
        <v>24735</v>
      </c>
      <c r="E185" s="5">
        <f>'PUBLIC WORKS'!E66</f>
        <v>43000</v>
      </c>
      <c r="F185" s="5">
        <f>'PUBLIC WORKS'!F66</f>
        <v>46700</v>
      </c>
      <c r="G185" s="5">
        <f>'PUBLIC WORKS'!G66</f>
        <v>30000</v>
      </c>
      <c r="H185" s="5">
        <f>'PUBLIC WORKS'!H66</f>
        <v>30000</v>
      </c>
      <c r="I185" s="5">
        <f>'PUBLIC WORKS'!I66</f>
        <v>0</v>
      </c>
      <c r="J185" s="159">
        <f>'PUBLIC WORKS'!J66</f>
        <v>0</v>
      </c>
      <c r="K185" s="5" t="e">
        <f>#REF!</f>
        <v>#REF!</v>
      </c>
    </row>
    <row r="186" spans="1:11" x14ac:dyDescent="0.25">
      <c r="C186" t="s">
        <v>213</v>
      </c>
      <c r="D186" s="5">
        <f>'PUBLIC WORKS'!D67</f>
        <v>2000</v>
      </c>
      <c r="E186" s="5">
        <f>'PUBLIC WORKS'!E67</f>
        <v>2400</v>
      </c>
      <c r="F186" s="5">
        <f>'PUBLIC WORKS'!F67</f>
        <v>2800</v>
      </c>
      <c r="G186" s="5">
        <f>'PUBLIC WORKS'!G67</f>
        <v>2800</v>
      </c>
      <c r="H186" s="5">
        <f>'PUBLIC WORKS'!H67</f>
        <v>2800</v>
      </c>
      <c r="I186" s="5">
        <f>'PUBLIC WORKS'!I67</f>
        <v>0</v>
      </c>
      <c r="J186" s="159">
        <f>'PUBLIC WORKS'!J67</f>
        <v>0</v>
      </c>
      <c r="K186" s="5" t="e">
        <f>#REF!</f>
        <v>#REF!</v>
      </c>
    </row>
    <row r="187" spans="1:11" x14ac:dyDescent="0.25">
      <c r="C187" t="s">
        <v>76</v>
      </c>
      <c r="D187" s="5">
        <f>'PUBLIC WORKS'!D68</f>
        <v>2000</v>
      </c>
      <c r="E187" s="5">
        <f>'PUBLIC WORKS'!E68</f>
        <v>2000</v>
      </c>
      <c r="F187" s="5">
        <f>'PUBLIC WORKS'!F68</f>
        <v>14500</v>
      </c>
      <c r="G187" s="5">
        <f>'PUBLIC WORKS'!G68</f>
        <v>25000</v>
      </c>
      <c r="H187" s="5">
        <f>'PUBLIC WORKS'!H68</f>
        <v>25000</v>
      </c>
      <c r="I187" s="5">
        <f>'PUBLIC WORKS'!I68</f>
        <v>0</v>
      </c>
      <c r="J187" s="159">
        <f>'PUBLIC WORKS'!J68</f>
        <v>0</v>
      </c>
      <c r="K187" s="5" t="e">
        <f>#REF!</f>
        <v>#REF!</v>
      </c>
    </row>
    <row r="188" spans="1:11" x14ac:dyDescent="0.25">
      <c r="C188" t="s">
        <v>77</v>
      </c>
      <c r="D188" s="5">
        <f>'PUBLIC WORKS'!D69</f>
        <v>4925</v>
      </c>
      <c r="E188" s="5">
        <f>'PUBLIC WORKS'!E69</f>
        <v>4925</v>
      </c>
      <c r="F188" s="5">
        <f>'PUBLIC WORKS'!F69</f>
        <v>5500</v>
      </c>
      <c r="G188" s="5">
        <f>'PUBLIC WORKS'!G69</f>
        <v>5500</v>
      </c>
      <c r="H188" s="5">
        <f>'PUBLIC WORKS'!H69</f>
        <v>5500</v>
      </c>
      <c r="I188" s="5">
        <f>'PUBLIC WORKS'!I69</f>
        <v>0</v>
      </c>
      <c r="J188" s="159">
        <f>'PUBLIC WORKS'!J69</f>
        <v>0</v>
      </c>
      <c r="K188" s="5" t="e">
        <f>#REF!</f>
        <v>#REF!</v>
      </c>
    </row>
    <row r="189" spans="1:11" ht="15.75" thickBot="1" x14ac:dyDescent="0.3">
      <c r="C189" t="s">
        <v>78</v>
      </c>
      <c r="D189" s="5">
        <f>'PUBLIC WORKS'!D70</f>
        <v>0</v>
      </c>
      <c r="E189" s="5">
        <f>'PUBLIC WORKS'!E70</f>
        <v>0</v>
      </c>
      <c r="F189" s="5">
        <f>'PUBLIC WORKS'!F70</f>
        <v>0</v>
      </c>
      <c r="G189" s="5">
        <f>'PUBLIC WORKS'!G70</f>
        <v>0</v>
      </c>
      <c r="H189" s="5">
        <f>'PUBLIC WORKS'!H70</f>
        <v>6000</v>
      </c>
      <c r="I189" s="5">
        <f>'PUBLIC WORKS'!I70</f>
        <v>6000</v>
      </c>
      <c r="J189" s="159" t="e">
        <f>'PUBLIC WORKS'!J70</f>
        <v>#DIV/0!</v>
      </c>
      <c r="K189" s="5" t="e">
        <f>#REF!</f>
        <v>#REF!</v>
      </c>
    </row>
    <row r="190" spans="1:11" ht="28.7" customHeight="1" thickBot="1" x14ac:dyDescent="0.3">
      <c r="A190" s="282" t="s">
        <v>80</v>
      </c>
      <c r="B190" s="283"/>
      <c r="C190" s="284"/>
      <c r="D190" s="34">
        <f t="shared" ref="D190:F190" si="6">SUM(D153:D189)</f>
        <v>600568</v>
      </c>
      <c r="E190" s="34">
        <f t="shared" si="6"/>
        <v>620575</v>
      </c>
      <c r="F190" s="34">
        <f t="shared" si="6"/>
        <v>851096</v>
      </c>
      <c r="G190" s="158">
        <f>'PUBLIC WORKS'!G71</f>
        <v>935075</v>
      </c>
      <c r="H190" s="34">
        <f>'PUBLIC WORKS'!H71</f>
        <v>1218655.8</v>
      </c>
      <c r="I190" s="34" t="e">
        <f>'PUBLIC WORKS'!I71</f>
        <v>#REF!</v>
      </c>
      <c r="J190" s="45" t="e">
        <f>'PUBLIC WORKS'!J71</f>
        <v>#REF!</v>
      </c>
      <c r="K190" s="34" t="e">
        <f>#REF!</f>
        <v>#REF!</v>
      </c>
    </row>
    <row r="191" spans="1:11" ht="28.7" customHeight="1" x14ac:dyDescent="0.25"/>
    <row r="192" spans="1:11" ht="15.75" thickBot="1" x14ac:dyDescent="0.3"/>
    <row r="193" spans="1:11" ht="63.75" thickBot="1" x14ac:dyDescent="0.3">
      <c r="A193" s="14"/>
      <c r="B193" s="14"/>
      <c r="C193" s="11"/>
      <c r="D193" s="1" t="s">
        <v>247</v>
      </c>
      <c r="E193" s="1" t="s">
        <v>230</v>
      </c>
      <c r="F193" s="1" t="s">
        <v>248</v>
      </c>
      <c r="G193" s="1" t="s">
        <v>499</v>
      </c>
      <c r="H193" s="1" t="s">
        <v>498</v>
      </c>
      <c r="I193" s="1" t="s">
        <v>172</v>
      </c>
      <c r="J193" s="1" t="s">
        <v>171</v>
      </c>
      <c r="K193" s="1" t="s">
        <v>216</v>
      </c>
    </row>
    <row r="194" spans="1:11" ht="15.75" thickTop="1" x14ac:dyDescent="0.25">
      <c r="A194" s="285" t="s">
        <v>81</v>
      </c>
      <c r="B194" s="285"/>
      <c r="C194" s="285"/>
      <c r="D194" s="2"/>
      <c r="E194" s="2"/>
      <c r="F194" s="2"/>
      <c r="G194" s="2"/>
      <c r="H194" s="2"/>
      <c r="I194" s="2"/>
      <c r="J194" s="2"/>
      <c r="K194" s="13"/>
    </row>
    <row r="195" spans="1:11" x14ac:dyDescent="0.25">
      <c r="B195" s="287" t="s">
        <v>1</v>
      </c>
      <c r="C195" s="287"/>
      <c r="D195" s="3"/>
      <c r="E195" s="3"/>
      <c r="F195" s="3"/>
      <c r="G195" s="3"/>
      <c r="H195" s="3"/>
      <c r="I195" s="3"/>
      <c r="J195" s="3"/>
      <c r="K195" s="3"/>
    </row>
    <row r="196" spans="1:11" x14ac:dyDescent="0.25">
      <c r="C196" t="s">
        <v>82</v>
      </c>
      <c r="D196" s="5">
        <f>TRANSFER!D6</f>
        <v>50098</v>
      </c>
      <c r="E196" s="5">
        <f>TRANSFER!E6</f>
        <v>89224</v>
      </c>
      <c r="F196" s="5">
        <f>TRANSFER!F6</f>
        <v>58166.8</v>
      </c>
      <c r="G196" s="5">
        <f>TRANSFER!G6</f>
        <v>61002</v>
      </c>
      <c r="H196" s="5">
        <f>TRANSFER!H6</f>
        <v>62833</v>
      </c>
      <c r="I196" s="5">
        <f>TRANSFER!I6</f>
        <v>1831</v>
      </c>
      <c r="J196" s="159">
        <f>TRANSFER!J6</f>
        <v>3.0015409330841611E-2</v>
      </c>
      <c r="K196" s="5" t="e">
        <f>#REF!</f>
        <v>#REF!</v>
      </c>
    </row>
    <row r="197" spans="1:11" x14ac:dyDescent="0.25">
      <c r="C197" t="s">
        <v>4</v>
      </c>
      <c r="D197" s="5">
        <f>TRANSFER!D7</f>
        <v>76100</v>
      </c>
      <c r="E197" s="5">
        <f>TRANSFER!E7</f>
        <v>68108</v>
      </c>
      <c r="F197" s="5">
        <f>TRANSFER!F7</f>
        <v>112937</v>
      </c>
      <c r="G197" s="5">
        <f>TRANSFER!G7</f>
        <v>108131</v>
      </c>
      <c r="H197" s="5">
        <f>TRANSFER!H7</f>
        <v>108131</v>
      </c>
      <c r="I197" s="5">
        <f>TRANSFER!I7</f>
        <v>0</v>
      </c>
      <c r="J197" s="159">
        <f>TRANSFER!J7</f>
        <v>0</v>
      </c>
      <c r="K197" s="5" t="e">
        <f>#REF!</f>
        <v>#REF!</v>
      </c>
    </row>
    <row r="198" spans="1:11" x14ac:dyDescent="0.25">
      <c r="C198" t="s">
        <v>5</v>
      </c>
      <c r="D198" s="5">
        <f>TRANSFER!D8</f>
        <v>0</v>
      </c>
      <c r="E198" s="5">
        <f>TRANSFER!E8</f>
        <v>0</v>
      </c>
      <c r="F198" s="5">
        <f>TRANSFER!F8</f>
        <v>0</v>
      </c>
      <c r="G198" s="5">
        <f>TRANSFER!G8</f>
        <v>500</v>
      </c>
      <c r="H198" s="5">
        <f>TRANSFER!H8</f>
        <v>0</v>
      </c>
      <c r="I198" s="5">
        <f>TRANSFER!I8</f>
        <v>-500</v>
      </c>
      <c r="J198" s="159">
        <f>TRANSFER!J8</f>
        <v>-1</v>
      </c>
      <c r="K198" s="5" t="e">
        <f>#REF!</f>
        <v>#REF!</v>
      </c>
    </row>
    <row r="199" spans="1:11" x14ac:dyDescent="0.25">
      <c r="C199" t="s">
        <v>259</v>
      </c>
      <c r="D199" s="5">
        <f>TRANSFER!D10</f>
        <v>0</v>
      </c>
      <c r="E199" s="5">
        <f>TRANSFER!E10</f>
        <v>0</v>
      </c>
      <c r="F199" s="5">
        <f>TRANSFER!F10</f>
        <v>0</v>
      </c>
      <c r="G199" s="5">
        <f>TRANSFER!G10</f>
        <v>0</v>
      </c>
      <c r="H199" s="5">
        <f>TRANSFER!H10</f>
        <v>0</v>
      </c>
      <c r="I199" s="5">
        <f>TRANSFER!I10</f>
        <v>0</v>
      </c>
      <c r="J199" s="159" t="e">
        <f>TRANSFER!J10</f>
        <v>#DIV/0!</v>
      </c>
      <c r="K199" s="5"/>
    </row>
    <row r="200" spans="1:11" x14ac:dyDescent="0.25">
      <c r="C200" t="s">
        <v>260</v>
      </c>
      <c r="D200" s="5">
        <f>TRANSFER!D11</f>
        <v>0</v>
      </c>
      <c r="E200" s="5">
        <f>TRANSFER!E11</f>
        <v>0</v>
      </c>
      <c r="F200" s="5">
        <f>TRANSFER!F11</f>
        <v>0</v>
      </c>
      <c r="G200" s="5">
        <f>TRANSFER!G11</f>
        <v>0</v>
      </c>
      <c r="H200" s="5">
        <f>TRANSFER!H11</f>
        <v>3624.36</v>
      </c>
      <c r="I200" s="5">
        <f>TRANSFER!I11</f>
        <v>3624.36</v>
      </c>
      <c r="J200" s="159" t="e">
        <f>TRANSFER!J11</f>
        <v>#DIV/0!</v>
      </c>
      <c r="K200" s="5"/>
    </row>
    <row r="201" spans="1:11" x14ac:dyDescent="0.25">
      <c r="C201" t="s">
        <v>261</v>
      </c>
      <c r="D201" s="5">
        <f>TRANSFER!D12</f>
        <v>0</v>
      </c>
      <c r="E201" s="5">
        <f>TRANSFER!E12</f>
        <v>0</v>
      </c>
      <c r="F201" s="5">
        <f>TRANSFER!F12</f>
        <v>0</v>
      </c>
      <c r="G201" s="5">
        <f>TRANSFER!G12</f>
        <v>0</v>
      </c>
      <c r="H201" s="5">
        <f>TRANSFER!H12</f>
        <v>7500</v>
      </c>
      <c r="I201" s="5">
        <f>TRANSFER!I12</f>
        <v>7500</v>
      </c>
      <c r="J201" s="159" t="e">
        <f>TRANSFER!J12</f>
        <v>#DIV/0!</v>
      </c>
      <c r="K201" s="5"/>
    </row>
    <row r="202" spans="1:11" x14ac:dyDescent="0.25">
      <c r="B202" s="287" t="s">
        <v>94</v>
      </c>
      <c r="C202" s="287"/>
      <c r="D202" s="5"/>
      <c r="E202" s="5"/>
      <c r="F202" s="5"/>
      <c r="G202" s="5"/>
      <c r="H202" s="5"/>
      <c r="I202" s="5"/>
      <c r="J202" s="159"/>
      <c r="K202" s="5"/>
    </row>
    <row r="203" spans="1:11" x14ac:dyDescent="0.25">
      <c r="C203" t="s">
        <v>258</v>
      </c>
      <c r="D203" s="5">
        <f>TRANSFER!D14</f>
        <v>0</v>
      </c>
      <c r="E203" s="5">
        <f>TRANSFER!E14</f>
        <v>0</v>
      </c>
      <c r="F203" s="5">
        <f>TRANSFER!F14</f>
        <v>0</v>
      </c>
      <c r="G203" s="5">
        <f>TRANSFER!G14</f>
        <v>0</v>
      </c>
      <c r="H203" s="5">
        <f>TRANSFER!H14</f>
        <v>6600</v>
      </c>
      <c r="I203" s="5">
        <f>TRANSFER!I14</f>
        <v>6600</v>
      </c>
      <c r="J203" s="159" t="e">
        <f>TRANSFER!J14</f>
        <v>#DIV/0!</v>
      </c>
      <c r="K203" s="5"/>
    </row>
    <row r="204" spans="1:11" x14ac:dyDescent="0.25">
      <c r="C204" t="s">
        <v>96</v>
      </c>
      <c r="D204" s="5">
        <f>TRANSFER!D15</f>
        <v>0</v>
      </c>
      <c r="E204" s="5">
        <f>TRANSFER!E15</f>
        <v>0</v>
      </c>
      <c r="F204" s="5">
        <f>TRANSFER!F15</f>
        <v>0</v>
      </c>
      <c r="G204" s="5">
        <f>TRANSFER!G15</f>
        <v>0</v>
      </c>
      <c r="H204" s="5">
        <f>TRANSFER!H15</f>
        <v>0</v>
      </c>
      <c r="I204" s="5">
        <f>TRANSFER!I15</f>
        <v>0</v>
      </c>
      <c r="J204" s="159" t="e">
        <f>TRANSFER!J15</f>
        <v>#DIV/0!</v>
      </c>
      <c r="K204" s="5"/>
    </row>
    <row r="205" spans="1:11" x14ac:dyDescent="0.25">
      <c r="B205" s="287" t="s">
        <v>97</v>
      </c>
      <c r="C205" s="287"/>
      <c r="D205" s="5"/>
      <c r="E205" s="5"/>
      <c r="F205" s="5"/>
      <c r="G205" s="5"/>
      <c r="H205" s="5"/>
      <c r="I205" s="5"/>
      <c r="J205" s="159"/>
      <c r="K205" s="5"/>
    </row>
    <row r="206" spans="1:11" x14ac:dyDescent="0.25">
      <c r="C206" t="s">
        <v>98</v>
      </c>
      <c r="D206" s="5">
        <f>TRANSFER!D17</f>
        <v>0</v>
      </c>
      <c r="E206" s="5">
        <f>TRANSFER!E17</f>
        <v>0</v>
      </c>
      <c r="F206" s="5">
        <f>TRANSFER!F17</f>
        <v>0</v>
      </c>
      <c r="G206" s="5">
        <f>TRANSFER!G17</f>
        <v>0</v>
      </c>
      <c r="H206" s="5">
        <f>TRANSFER!H17</f>
        <v>13079</v>
      </c>
      <c r="I206" s="5">
        <f>TRANSFER!I17</f>
        <v>13079</v>
      </c>
      <c r="J206" s="159" t="e">
        <f>TRANSFER!J17</f>
        <v>#DIV/0!</v>
      </c>
      <c r="K206" s="5"/>
    </row>
    <row r="207" spans="1:11" x14ac:dyDescent="0.25">
      <c r="C207" t="s">
        <v>99</v>
      </c>
      <c r="D207" s="5">
        <f>TRANSFER!D18</f>
        <v>0</v>
      </c>
      <c r="E207" s="5">
        <f>TRANSFER!E18</f>
        <v>0</v>
      </c>
      <c r="F207" s="5">
        <f>TRANSFER!F18</f>
        <v>0</v>
      </c>
      <c r="G207" s="5">
        <f>TRANSFER!G18</f>
        <v>0</v>
      </c>
      <c r="H207" s="5">
        <f>TRANSFER!H18</f>
        <v>2479</v>
      </c>
      <c r="I207" s="5">
        <f>TRANSFER!I18</f>
        <v>2479</v>
      </c>
      <c r="J207" s="159" t="e">
        <f>TRANSFER!J18</f>
        <v>#DIV/0!</v>
      </c>
      <c r="K207" s="5"/>
    </row>
    <row r="208" spans="1:11" x14ac:dyDescent="0.25">
      <c r="C208" t="s">
        <v>262</v>
      </c>
      <c r="D208" s="5">
        <f>TRANSFER!D19</f>
        <v>0</v>
      </c>
      <c r="E208" s="5">
        <f>TRANSFER!E19</f>
        <v>0</v>
      </c>
      <c r="F208" s="5">
        <f>TRANSFER!F19</f>
        <v>0</v>
      </c>
      <c r="G208" s="5">
        <f>TRANSFER!G19</f>
        <v>0</v>
      </c>
      <c r="H208" s="5">
        <f>TRANSFER!H19</f>
        <v>911</v>
      </c>
      <c r="I208" s="5">
        <f>TRANSFER!I19</f>
        <v>911</v>
      </c>
      <c r="J208" s="159" t="e">
        <f>TRANSFER!J19</f>
        <v>#DIV/0!</v>
      </c>
      <c r="K208" s="5"/>
    </row>
    <row r="209" spans="2:11" x14ac:dyDescent="0.25">
      <c r="B209" s="289" t="s">
        <v>110</v>
      </c>
      <c r="C209" s="289"/>
      <c r="D209" s="5"/>
      <c r="E209" s="5"/>
      <c r="F209" s="5"/>
      <c r="G209" s="5"/>
      <c r="H209" s="5"/>
      <c r="I209" s="5"/>
      <c r="J209" s="159"/>
      <c r="K209" s="5"/>
    </row>
    <row r="210" spans="2:11" x14ac:dyDescent="0.25">
      <c r="C210" t="s">
        <v>102</v>
      </c>
      <c r="D210" s="5">
        <f>TRANSFER!D21</f>
        <v>0</v>
      </c>
      <c r="E210" s="5">
        <f>TRANSFER!E21</f>
        <v>0</v>
      </c>
      <c r="F210" s="5">
        <f>TRANSFER!F21</f>
        <v>0</v>
      </c>
      <c r="G210" s="5" t="str">
        <f>TRANSFER!G21</f>
        <v xml:space="preserve"> </v>
      </c>
      <c r="H210" s="5">
        <f>TRANSFER!H21</f>
        <v>0</v>
      </c>
      <c r="I210" s="5" t="e">
        <f>TRANSFER!I21</f>
        <v>#VALUE!</v>
      </c>
      <c r="J210" s="159" t="e">
        <f>TRANSFER!J21</f>
        <v>#VALUE!</v>
      </c>
      <c r="K210" s="5"/>
    </row>
    <row r="211" spans="2:11" x14ac:dyDescent="0.25">
      <c r="C211" t="s">
        <v>103</v>
      </c>
      <c r="D211" s="5">
        <f>TRANSFER!D22</f>
        <v>0</v>
      </c>
      <c r="E211" s="5">
        <f>TRANSFER!E22</f>
        <v>0</v>
      </c>
      <c r="F211" s="5">
        <f>TRANSFER!F22</f>
        <v>0</v>
      </c>
      <c r="G211" s="5">
        <f>TRANSFER!G22</f>
        <v>0</v>
      </c>
      <c r="H211" s="5">
        <f>TRANSFER!H22</f>
        <v>17129</v>
      </c>
      <c r="I211" s="5">
        <f>TRANSFER!I22</f>
        <v>17129</v>
      </c>
      <c r="J211" s="159" t="e">
        <f>TRANSFER!J22</f>
        <v>#DIV/0!</v>
      </c>
      <c r="K211" s="5"/>
    </row>
    <row r="212" spans="2:11" x14ac:dyDescent="0.25">
      <c r="C212" t="s">
        <v>104</v>
      </c>
      <c r="D212" s="5">
        <f>TRANSFER!D23</f>
        <v>0</v>
      </c>
      <c r="E212" s="5">
        <f>TRANSFER!E23</f>
        <v>0</v>
      </c>
      <c r="F212" s="5">
        <f>TRANSFER!F23</f>
        <v>0</v>
      </c>
      <c r="G212" s="5">
        <f>TRANSFER!G23</f>
        <v>0</v>
      </c>
      <c r="H212" s="5">
        <f>TRANSFER!H23</f>
        <v>1500</v>
      </c>
      <c r="I212" s="5">
        <f>TRANSFER!I23</f>
        <v>1500</v>
      </c>
      <c r="J212" s="159" t="e">
        <f>TRANSFER!J23</f>
        <v>#DIV/0!</v>
      </c>
      <c r="K212" s="5"/>
    </row>
    <row r="213" spans="2:11" x14ac:dyDescent="0.25">
      <c r="C213" t="s">
        <v>105</v>
      </c>
      <c r="D213" s="5">
        <f>TRANSFER!D24</f>
        <v>0</v>
      </c>
      <c r="E213" s="5">
        <f>TRANSFER!E24</f>
        <v>0</v>
      </c>
      <c r="F213" s="5">
        <f>TRANSFER!F24</f>
        <v>0</v>
      </c>
      <c r="G213" s="5">
        <f>TRANSFER!G24</f>
        <v>0</v>
      </c>
      <c r="H213" s="5">
        <f>TRANSFER!H24</f>
        <v>2000</v>
      </c>
      <c r="I213" s="5">
        <f>TRANSFER!I24</f>
        <v>2000</v>
      </c>
      <c r="J213" s="159" t="e">
        <f>TRANSFER!J24</f>
        <v>#DIV/0!</v>
      </c>
      <c r="K213" s="5"/>
    </row>
    <row r="214" spans="2:11" x14ac:dyDescent="0.25">
      <c r="C214" t="s">
        <v>106</v>
      </c>
      <c r="D214" s="5">
        <f>TRANSFER!D25</f>
        <v>0</v>
      </c>
      <c r="E214" s="5">
        <f>TRANSFER!E25</f>
        <v>0</v>
      </c>
      <c r="F214" s="5">
        <f>TRANSFER!F25</f>
        <v>0</v>
      </c>
      <c r="G214" s="5">
        <f>TRANSFER!G25</f>
        <v>0</v>
      </c>
      <c r="H214" s="5">
        <f>TRANSFER!H25</f>
        <v>0</v>
      </c>
      <c r="I214" s="5">
        <f>TRANSFER!I25</f>
        <v>0</v>
      </c>
      <c r="J214" s="159" t="e">
        <f>TRANSFER!J25</f>
        <v>#DIV/0!</v>
      </c>
      <c r="K214" s="5"/>
    </row>
    <row r="215" spans="2:11" x14ac:dyDescent="0.25">
      <c r="C215" t="s">
        <v>107</v>
      </c>
      <c r="D215" s="5">
        <f>TRANSFER!D26</f>
        <v>0</v>
      </c>
      <c r="E215" s="5">
        <f>TRANSFER!E26</f>
        <v>0</v>
      </c>
      <c r="F215" s="5">
        <f>TRANSFER!F26</f>
        <v>0</v>
      </c>
      <c r="G215" s="5">
        <f>TRANSFER!G26</f>
        <v>0</v>
      </c>
      <c r="H215" s="5">
        <f>TRANSFER!H26</f>
        <v>0</v>
      </c>
      <c r="I215" s="5">
        <f>TRANSFER!I26</f>
        <v>0</v>
      </c>
      <c r="J215" s="159" t="e">
        <f>TRANSFER!J26</f>
        <v>#DIV/0!</v>
      </c>
      <c r="K215" s="5"/>
    </row>
    <row r="216" spans="2:11" x14ac:dyDescent="0.25">
      <c r="C216" t="s">
        <v>108</v>
      </c>
      <c r="D216" s="5">
        <f>TRANSFER!D27</f>
        <v>0</v>
      </c>
      <c r="E216" s="5">
        <f>TRANSFER!E27</f>
        <v>0</v>
      </c>
      <c r="F216" s="5">
        <f>TRANSFER!F27</f>
        <v>0</v>
      </c>
      <c r="G216" s="5">
        <f>TRANSFER!G27</f>
        <v>0</v>
      </c>
      <c r="H216" s="5">
        <f>TRANSFER!H27</f>
        <v>0</v>
      </c>
      <c r="I216" s="5">
        <f>TRANSFER!I27</f>
        <v>0</v>
      </c>
      <c r="J216" s="159" t="e">
        <f>TRANSFER!J27</f>
        <v>#DIV/0!</v>
      </c>
      <c r="K216" s="5"/>
    </row>
    <row r="217" spans="2:11" x14ac:dyDescent="0.25">
      <c r="B217" s="287" t="s">
        <v>55</v>
      </c>
      <c r="C217" s="287"/>
      <c r="D217" s="5"/>
      <c r="E217" s="5"/>
      <c r="F217" s="5"/>
      <c r="G217" s="5"/>
      <c r="H217" s="5"/>
      <c r="I217" s="5"/>
      <c r="J217" s="159"/>
      <c r="K217" s="5"/>
    </row>
    <row r="218" spans="2:11" x14ac:dyDescent="0.25">
      <c r="C218" t="s">
        <v>111</v>
      </c>
      <c r="D218" s="5">
        <f>TRANSFER!D29</f>
        <v>0</v>
      </c>
      <c r="E218" s="5">
        <f>TRANSFER!E29</f>
        <v>0</v>
      </c>
      <c r="F218" s="5">
        <f>TRANSFER!F29</f>
        <v>0</v>
      </c>
      <c r="G218" s="5">
        <f>TRANSFER!G29</f>
        <v>0</v>
      </c>
      <c r="H218" s="5">
        <f>TRANSFER!H29</f>
        <v>3086</v>
      </c>
      <c r="I218" s="5">
        <f>TRANSFER!I29</f>
        <v>3086</v>
      </c>
      <c r="J218" s="159" t="e">
        <f>TRANSFER!J29</f>
        <v>#DIV/0!</v>
      </c>
      <c r="K218" s="5"/>
    </row>
    <row r="219" spans="2:11" x14ac:dyDescent="0.25">
      <c r="C219" t="s">
        <v>112</v>
      </c>
      <c r="D219" s="5">
        <f>TRANSFER!D30</f>
        <v>0</v>
      </c>
      <c r="E219" s="5">
        <f>TRANSFER!E30</f>
        <v>0</v>
      </c>
      <c r="F219" s="5">
        <f>TRANSFER!F30</f>
        <v>0</v>
      </c>
      <c r="G219" s="5">
        <f>TRANSFER!G30</f>
        <v>0</v>
      </c>
      <c r="H219" s="5">
        <f>TRANSFER!H30</f>
        <v>0</v>
      </c>
      <c r="I219" s="5">
        <f>TRANSFER!I30</f>
        <v>0</v>
      </c>
      <c r="J219" s="159" t="e">
        <f>TRANSFER!J30</f>
        <v>#DIV/0!</v>
      </c>
      <c r="K219" s="5"/>
    </row>
    <row r="220" spans="2:11" x14ac:dyDescent="0.25">
      <c r="C220" t="s">
        <v>113</v>
      </c>
      <c r="D220" s="5">
        <f>TRANSFER!D31</f>
        <v>0</v>
      </c>
      <c r="E220" s="5">
        <f>TRANSFER!E31</f>
        <v>0</v>
      </c>
      <c r="F220" s="5">
        <f>TRANSFER!F31</f>
        <v>0</v>
      </c>
      <c r="G220" s="5">
        <f>TRANSFER!G31</f>
        <v>0</v>
      </c>
      <c r="H220" s="5">
        <f>TRANSFER!H31</f>
        <v>914</v>
      </c>
      <c r="I220" s="5">
        <f>TRANSFER!I31</f>
        <v>914</v>
      </c>
      <c r="J220" s="159" t="e">
        <f>TRANSFER!J31</f>
        <v>#DIV/0!</v>
      </c>
      <c r="K220" s="5"/>
    </row>
    <row r="221" spans="2:11" x14ac:dyDescent="0.25">
      <c r="B221" s="287" t="s">
        <v>83</v>
      </c>
      <c r="C221" s="287"/>
      <c r="D221" s="5"/>
      <c r="E221" s="5"/>
      <c r="F221" s="5"/>
      <c r="G221" s="5"/>
      <c r="H221" s="5"/>
      <c r="I221" s="5"/>
      <c r="J221" s="159"/>
      <c r="K221" s="5"/>
    </row>
    <row r="222" spans="2:11" x14ac:dyDescent="0.25">
      <c r="B222" s="4"/>
      <c r="C222" t="s">
        <v>202</v>
      </c>
      <c r="D222" s="5">
        <f>TRANSFER!D33</f>
        <v>300</v>
      </c>
      <c r="E222" s="5">
        <f>TRANSFER!E33</f>
        <v>300</v>
      </c>
      <c r="F222" s="5">
        <v>300</v>
      </c>
      <c r="G222" s="5">
        <f>TRANSFER!G33</f>
        <v>500</v>
      </c>
      <c r="H222" s="5">
        <f>TRANSFER!H33</f>
        <v>500</v>
      </c>
      <c r="I222" s="5">
        <f>TRANSFER!I33</f>
        <v>0</v>
      </c>
      <c r="J222" s="159"/>
      <c r="K222" s="5" t="e">
        <f>#REF!</f>
        <v>#REF!</v>
      </c>
    </row>
    <row r="223" spans="2:11" x14ac:dyDescent="0.25">
      <c r="C223" t="s">
        <v>84</v>
      </c>
      <c r="D223" s="5">
        <f>TRANSFER!D34</f>
        <v>52712</v>
      </c>
      <c r="E223" s="5">
        <f>TRANSFER!E34</f>
        <v>57178</v>
      </c>
      <c r="F223" s="5">
        <f>TRANSFER!F34</f>
        <v>61150</v>
      </c>
      <c r="G223" s="5">
        <f>TRANSFER!G34</f>
        <v>66310</v>
      </c>
      <c r="H223" s="5">
        <f>TRANSFER!H34</f>
        <v>66145</v>
      </c>
      <c r="I223" s="5">
        <f>TRANSFER!I34</f>
        <v>-165</v>
      </c>
      <c r="J223" s="159">
        <f>TRANSFER!J34</f>
        <v>-2.4883124717237221E-3</v>
      </c>
      <c r="K223" s="5" t="e">
        <f>#REF!</f>
        <v>#REF!</v>
      </c>
    </row>
    <row r="224" spans="2:11" x14ac:dyDescent="0.25">
      <c r="C224" t="s">
        <v>85</v>
      </c>
      <c r="D224" s="5">
        <f>TRANSFER!D35</f>
        <v>29400</v>
      </c>
      <c r="E224" s="5">
        <f>TRANSFER!E35</f>
        <v>29500</v>
      </c>
      <c r="F224" s="5">
        <f>TRANSFER!F35</f>
        <v>30750</v>
      </c>
      <c r="G224" s="5">
        <f>TRANSFER!G35</f>
        <v>32300</v>
      </c>
      <c r="H224" s="5">
        <f>TRANSFER!H35</f>
        <v>30875</v>
      </c>
      <c r="I224" s="5">
        <f>TRANSFER!I35</f>
        <v>-1425</v>
      </c>
      <c r="J224" s="159">
        <f>TRANSFER!J35</f>
        <v>-4.4117647058823532E-2</v>
      </c>
      <c r="K224" s="5" t="e">
        <f>#REF!</f>
        <v>#REF!</v>
      </c>
    </row>
    <row r="225" spans="2:11" x14ac:dyDescent="0.25">
      <c r="C225" t="s">
        <v>86</v>
      </c>
      <c r="D225" s="5">
        <f>TRANSFER!D36</f>
        <v>19388</v>
      </c>
      <c r="E225" s="5">
        <f>TRANSFER!E36</f>
        <v>19881</v>
      </c>
      <c r="F225" s="5">
        <f>TRANSFER!F36</f>
        <v>21800</v>
      </c>
      <c r="G225" s="5">
        <f>TRANSFER!G36</f>
        <v>17620</v>
      </c>
      <c r="H225" s="5">
        <f>TRANSFER!H36</f>
        <v>13890</v>
      </c>
      <c r="I225" s="5">
        <f>TRANSFER!I36</f>
        <v>-3730</v>
      </c>
      <c r="J225" s="159">
        <f>TRANSFER!J36</f>
        <v>-0.21169125993189558</v>
      </c>
      <c r="K225" s="5" t="e">
        <f>#REF!</f>
        <v>#REF!</v>
      </c>
    </row>
    <row r="226" spans="2:11" x14ac:dyDescent="0.25">
      <c r="C226" t="s">
        <v>87</v>
      </c>
      <c r="D226" s="5">
        <f>TRANSFER!D37</f>
        <v>700</v>
      </c>
      <c r="E226" s="5">
        <f>TRANSFER!E37</f>
        <v>840</v>
      </c>
      <c r="F226" s="5">
        <f>TRANSFER!F37</f>
        <v>1500</v>
      </c>
      <c r="G226" s="5">
        <f>TRANSFER!G37</f>
        <v>1500</v>
      </c>
      <c r="H226" s="5">
        <f>TRANSFER!H37</f>
        <v>1750</v>
      </c>
      <c r="I226" s="5">
        <f>TRANSFER!I37</f>
        <v>250</v>
      </c>
      <c r="J226" s="159">
        <f>TRANSFER!J37</f>
        <v>0.16666666666666666</v>
      </c>
      <c r="K226" s="5" t="e">
        <f>#REF!</f>
        <v>#REF!</v>
      </c>
    </row>
    <row r="227" spans="2:11" x14ac:dyDescent="0.25">
      <c r="C227" t="s">
        <v>64</v>
      </c>
      <c r="D227" s="5">
        <f>TRANSFER!D38</f>
        <v>408</v>
      </c>
      <c r="E227" s="5">
        <f>TRANSFER!E38</f>
        <v>408</v>
      </c>
      <c r="F227" s="5">
        <f>TRANSFER!F38</f>
        <v>408</v>
      </c>
      <c r="G227" s="5">
        <f>TRANSFER!G38</f>
        <v>600</v>
      </c>
      <c r="H227" s="5">
        <f>TRANSFER!H38</f>
        <v>600</v>
      </c>
      <c r="I227" s="5">
        <f>TRANSFER!I38</f>
        <v>0</v>
      </c>
      <c r="J227" s="159">
        <f>TRANSFER!J38</f>
        <v>0</v>
      </c>
      <c r="K227" s="5" t="e">
        <f>#REF!</f>
        <v>#REF!</v>
      </c>
    </row>
    <row r="228" spans="2:11" x14ac:dyDescent="0.25">
      <c r="B228" s="12">
        <v>14</v>
      </c>
      <c r="C228" s="12" t="s">
        <v>256</v>
      </c>
      <c r="D228" s="5"/>
      <c r="E228" s="5"/>
      <c r="F228" s="5"/>
      <c r="G228" s="5"/>
      <c r="H228" s="5"/>
      <c r="I228" s="5"/>
      <c r="J228" s="159"/>
      <c r="K228" s="5"/>
    </row>
    <row r="229" spans="2:11" x14ac:dyDescent="0.25">
      <c r="C229" t="s">
        <v>257</v>
      </c>
      <c r="D229" s="5">
        <f>TRANSFER!D40</f>
        <v>0</v>
      </c>
      <c r="E229" s="5">
        <f>TRANSFER!E40</f>
        <v>0</v>
      </c>
      <c r="F229" s="5">
        <f>TRANSFER!F40</f>
        <v>0</v>
      </c>
      <c r="G229" s="5">
        <f>TRANSFER!G40</f>
        <v>0</v>
      </c>
      <c r="H229" s="5">
        <f>TRANSFER!H40</f>
        <v>1332</v>
      </c>
      <c r="I229" s="5">
        <f>TRANSFER!I40</f>
        <v>1332</v>
      </c>
      <c r="J229" s="159" t="e">
        <f>TRANSFER!J40</f>
        <v>#DIV/0!</v>
      </c>
      <c r="K229" s="5"/>
    </row>
    <row r="230" spans="2:11" x14ac:dyDescent="0.25">
      <c r="C230" t="s">
        <v>148</v>
      </c>
      <c r="D230" s="5">
        <f>TRANSFER!D41</f>
        <v>0</v>
      </c>
      <c r="E230" s="5">
        <f>TRANSFER!E41</f>
        <v>0</v>
      </c>
      <c r="F230" s="5">
        <f>TRANSFER!F41</f>
        <v>0</v>
      </c>
      <c r="G230" s="5">
        <f>TRANSFER!G41</f>
        <v>0</v>
      </c>
      <c r="H230" s="5">
        <f>TRANSFER!H41</f>
        <v>3012</v>
      </c>
      <c r="I230" s="5">
        <f>TRANSFER!I41</f>
        <v>3012</v>
      </c>
      <c r="J230" s="159" t="e">
        <f>TRANSFER!J41</f>
        <v>#DIV/0!</v>
      </c>
      <c r="K230" s="5"/>
    </row>
    <row r="231" spans="2:11" x14ac:dyDescent="0.25">
      <c r="C231" t="s">
        <v>149</v>
      </c>
      <c r="D231" s="5">
        <f>TRANSFER!D42</f>
        <v>0</v>
      </c>
      <c r="E231" s="5">
        <f>TRANSFER!E42</f>
        <v>0</v>
      </c>
      <c r="F231" s="5">
        <f>TRANSFER!F42</f>
        <v>0</v>
      </c>
      <c r="G231" s="5">
        <f>TRANSFER!G42</f>
        <v>0</v>
      </c>
      <c r="H231" s="5">
        <f>TRANSFER!H42</f>
        <v>1600</v>
      </c>
      <c r="I231" s="5">
        <f>TRANSFER!I42</f>
        <v>1600</v>
      </c>
      <c r="J231" s="159" t="e">
        <f>TRANSFER!J42</f>
        <v>#DIV/0!</v>
      </c>
      <c r="K231" s="5"/>
    </row>
    <row r="232" spans="2:11" x14ac:dyDescent="0.25">
      <c r="C232" t="s">
        <v>150</v>
      </c>
      <c r="D232" s="5">
        <f>TRANSFER!D43</f>
        <v>0</v>
      </c>
      <c r="E232" s="5">
        <f>TRANSFER!E43</f>
        <v>0</v>
      </c>
      <c r="F232" s="5">
        <f>TRANSFER!F43</f>
        <v>0</v>
      </c>
      <c r="G232" s="5">
        <f>TRANSFER!G43</f>
        <v>0</v>
      </c>
      <c r="H232" s="5">
        <f>TRANSFER!H43</f>
        <v>441</v>
      </c>
      <c r="I232" s="5">
        <f>TRANSFER!I43</f>
        <v>441</v>
      </c>
      <c r="J232" s="159" t="e">
        <f>TRANSFER!J43</f>
        <v>#DIV/0!</v>
      </c>
      <c r="K232" s="5"/>
    </row>
    <row r="233" spans="2:11" x14ac:dyDescent="0.25">
      <c r="C233" t="s">
        <v>223</v>
      </c>
      <c r="D233" s="5">
        <f>TRANSFER!D44</f>
        <v>0</v>
      </c>
      <c r="E233" s="5">
        <f>TRANSFER!E44</f>
        <v>0</v>
      </c>
      <c r="F233" s="5">
        <f>TRANSFER!F44</f>
        <v>0</v>
      </c>
      <c r="G233" s="5">
        <f>TRANSFER!G44</f>
        <v>0</v>
      </c>
      <c r="H233" s="5">
        <f>TRANSFER!H44</f>
        <v>1468</v>
      </c>
      <c r="I233" s="5">
        <f>TRANSFER!I44</f>
        <v>1468</v>
      </c>
      <c r="J233" s="159" t="e">
        <f>TRANSFER!J44</f>
        <v>#DIV/0!</v>
      </c>
      <c r="K233" s="5"/>
    </row>
    <row r="234" spans="2:11" x14ac:dyDescent="0.25">
      <c r="B234" s="287" t="s">
        <v>10</v>
      </c>
      <c r="C234" s="287"/>
      <c r="D234" s="5"/>
      <c r="E234" s="5"/>
      <c r="F234" s="5"/>
      <c r="G234" s="5"/>
      <c r="H234" s="5"/>
      <c r="I234" s="5"/>
      <c r="J234" s="159"/>
      <c r="K234" s="5"/>
    </row>
    <row r="235" spans="2:11" x14ac:dyDescent="0.25">
      <c r="C235" t="s">
        <v>59</v>
      </c>
      <c r="D235" s="5">
        <f>TRANSFER!D46</f>
        <v>600</v>
      </c>
      <c r="E235" s="5">
        <f>TRANSFER!E46</f>
        <v>600</v>
      </c>
      <c r="F235" s="5">
        <f>TRANSFER!F46</f>
        <v>600</v>
      </c>
      <c r="G235" s="5">
        <f>TRANSFER!G46</f>
        <v>500</v>
      </c>
      <c r="H235" s="5">
        <f>TRANSFER!H46</f>
        <v>0</v>
      </c>
      <c r="I235" s="5">
        <f>TRANSFER!I46</f>
        <v>-500</v>
      </c>
      <c r="J235" s="159">
        <f>TRANSFER!J46</f>
        <v>-1</v>
      </c>
      <c r="K235" s="5" t="e">
        <f>#REF!</f>
        <v>#REF!</v>
      </c>
    </row>
    <row r="236" spans="2:11" x14ac:dyDescent="0.25">
      <c r="C236" t="s">
        <v>12</v>
      </c>
      <c r="D236" s="5">
        <f>TRANSFER!D47</f>
        <v>100</v>
      </c>
      <c r="E236" s="5">
        <f>TRANSFER!E47</f>
        <v>100</v>
      </c>
      <c r="F236" s="5">
        <f>TRANSFER!F47</f>
        <v>100</v>
      </c>
      <c r="G236" s="5">
        <f>TRANSFER!G47</f>
        <v>150</v>
      </c>
      <c r="H236" s="5">
        <f>TRANSFER!H47</f>
        <v>0</v>
      </c>
      <c r="I236" s="5">
        <f>TRANSFER!I47</f>
        <v>-150</v>
      </c>
      <c r="J236" s="159">
        <f>TRANSFER!J47</f>
        <v>-1</v>
      </c>
      <c r="K236" s="5" t="e">
        <f>#REF!</f>
        <v>#REF!</v>
      </c>
    </row>
    <row r="237" spans="2:11" x14ac:dyDescent="0.25">
      <c r="C237" t="s">
        <v>13</v>
      </c>
      <c r="D237" s="5">
        <f>TRANSFER!D48</f>
        <v>1000</v>
      </c>
      <c r="E237" s="5">
        <f>TRANSFER!E48</f>
        <v>1000</v>
      </c>
      <c r="F237" s="5">
        <f>TRANSFER!F48</f>
        <v>1000</v>
      </c>
      <c r="G237" s="5">
        <f>TRANSFER!G48</f>
        <v>500</v>
      </c>
      <c r="H237" s="5">
        <f>TRANSFER!H48</f>
        <v>500</v>
      </c>
      <c r="I237" s="5">
        <f>TRANSFER!I48</f>
        <v>0</v>
      </c>
      <c r="J237" s="159">
        <f>TRANSFER!J48</f>
        <v>0</v>
      </c>
      <c r="K237" s="5" t="e">
        <f>#REF!</f>
        <v>#REF!</v>
      </c>
    </row>
    <row r="238" spans="2:11" x14ac:dyDescent="0.25">
      <c r="C238" t="s">
        <v>15</v>
      </c>
      <c r="D238" s="5">
        <f>TRANSFER!D49</f>
        <v>600</v>
      </c>
      <c r="E238" s="5">
        <f>TRANSFER!E49</f>
        <v>600</v>
      </c>
      <c r="F238" s="5">
        <f>TRANSFER!F49</f>
        <v>600</v>
      </c>
      <c r="G238" s="5">
        <f>TRANSFER!G49</f>
        <v>1500</v>
      </c>
      <c r="H238" s="5">
        <f>TRANSFER!H49</f>
        <v>1500</v>
      </c>
      <c r="I238" s="5">
        <f>TRANSFER!I49</f>
        <v>0</v>
      </c>
      <c r="J238" s="159">
        <f>TRANSFER!J49</f>
        <v>0</v>
      </c>
      <c r="K238" s="5" t="e">
        <f>#REF!</f>
        <v>#REF!</v>
      </c>
    </row>
    <row r="239" spans="2:11" x14ac:dyDescent="0.25">
      <c r="B239" s="287" t="s">
        <v>18</v>
      </c>
      <c r="C239" s="288"/>
      <c r="D239" s="5"/>
      <c r="E239" s="5"/>
      <c r="F239" s="5"/>
      <c r="G239" s="5"/>
      <c r="H239" s="5"/>
      <c r="I239" s="5"/>
      <c r="J239" s="159"/>
      <c r="K239" s="5"/>
    </row>
    <row r="240" spans="2:11" x14ac:dyDescent="0.25">
      <c r="C240" t="s">
        <v>35</v>
      </c>
      <c r="D240" s="5">
        <f>TRANSFER!D51</f>
        <v>2000</v>
      </c>
      <c r="E240" s="5">
        <f>TRANSFER!E51</f>
        <v>2600</v>
      </c>
      <c r="F240" s="5">
        <f>TRANSFER!F51</f>
        <v>2600</v>
      </c>
      <c r="G240" s="5">
        <f>TRANSFER!G51</f>
        <v>2600</v>
      </c>
      <c r="H240" s="5">
        <f>TRANSFER!H51</f>
        <v>2600</v>
      </c>
      <c r="I240" s="5">
        <f>TRANSFER!I51</f>
        <v>0</v>
      </c>
      <c r="J240" s="159">
        <f>TRANSFER!J51</f>
        <v>0</v>
      </c>
      <c r="K240" s="5" t="e">
        <f>#REF!</f>
        <v>#REF!</v>
      </c>
    </row>
    <row r="241" spans="1:11" x14ac:dyDescent="0.25">
      <c r="C241" t="s">
        <v>20</v>
      </c>
      <c r="D241" s="5">
        <f>TRANSFER!D52</f>
        <v>2000</v>
      </c>
      <c r="E241" s="5">
        <f>TRANSFER!E52</f>
        <v>2000</v>
      </c>
      <c r="F241" s="5">
        <f>TRANSFER!F52</f>
        <v>2000</v>
      </c>
      <c r="G241" s="5">
        <f>TRANSFER!G52</f>
        <v>2400</v>
      </c>
      <c r="H241" s="5">
        <f>TRANSFER!H52</f>
        <v>3000</v>
      </c>
      <c r="I241" s="5">
        <f>TRANSFER!I52</f>
        <v>600</v>
      </c>
      <c r="J241" s="159">
        <f>TRANSFER!J52</f>
        <v>0.25</v>
      </c>
      <c r="K241" s="5" t="e">
        <f>#REF!</f>
        <v>#REF!</v>
      </c>
    </row>
    <row r="242" spans="1:11" x14ac:dyDescent="0.25">
      <c r="C242" t="s">
        <v>88</v>
      </c>
      <c r="D242" s="5">
        <f>TRANSFER!D53</f>
        <v>2300</v>
      </c>
      <c r="E242" s="5">
        <f>TRANSFER!E53</f>
        <v>2300</v>
      </c>
      <c r="F242" s="5">
        <f>TRANSFER!F53</f>
        <v>2300</v>
      </c>
      <c r="G242" s="5">
        <f>TRANSFER!G53</f>
        <v>2300</v>
      </c>
      <c r="H242" s="5">
        <f>TRANSFER!H53</f>
        <v>2800</v>
      </c>
      <c r="I242" s="5">
        <f>TRANSFER!I53</f>
        <v>500</v>
      </c>
      <c r="J242" s="159">
        <f>TRANSFER!J53</f>
        <v>0.21739130434782608</v>
      </c>
      <c r="K242" s="5" t="e">
        <f>#REF!</f>
        <v>#REF!</v>
      </c>
    </row>
    <row r="243" spans="1:11" x14ac:dyDescent="0.25">
      <c r="B243" s="287" t="s">
        <v>89</v>
      </c>
      <c r="C243" s="288"/>
      <c r="D243" s="5"/>
      <c r="E243" s="5"/>
      <c r="F243" s="5"/>
      <c r="G243" s="5"/>
      <c r="H243" s="5"/>
      <c r="I243" s="5"/>
      <c r="J243" s="159"/>
      <c r="K243" s="5"/>
    </row>
    <row r="244" spans="1:11" x14ac:dyDescent="0.25">
      <c r="C244" t="s">
        <v>23</v>
      </c>
      <c r="D244" s="5">
        <f>TRANSFER!D55</f>
        <v>6000</v>
      </c>
      <c r="E244" s="5">
        <f>TRANSFER!E55</f>
        <v>6000</v>
      </c>
      <c r="F244" s="5">
        <f>TRANSFER!F55</f>
        <v>11250</v>
      </c>
      <c r="G244" s="5">
        <f>TRANSFER!G55</f>
        <v>9000</v>
      </c>
      <c r="H244" s="5">
        <f>TRANSFER!H55</f>
        <v>9000</v>
      </c>
      <c r="I244" s="5">
        <f>TRANSFER!I55</f>
        <v>0</v>
      </c>
      <c r="J244" s="159">
        <f>TRANSFER!J55</f>
        <v>0</v>
      </c>
      <c r="K244" s="5" t="e">
        <f>#REF!</f>
        <v>#REF!</v>
      </c>
    </row>
    <row r="245" spans="1:11" x14ac:dyDescent="0.25">
      <c r="C245" t="s">
        <v>24</v>
      </c>
      <c r="D245" s="5">
        <f>TRANSFER!D56</f>
        <v>7000</v>
      </c>
      <c r="E245" s="5">
        <f>TRANSFER!E56</f>
        <v>12000</v>
      </c>
      <c r="F245" s="5">
        <f>TRANSFER!F56</f>
        <v>12000</v>
      </c>
      <c r="G245" s="5">
        <f>TRANSFER!G56</f>
        <v>12000</v>
      </c>
      <c r="H245" s="5">
        <f>TRANSFER!H56</f>
        <v>16000</v>
      </c>
      <c r="I245" s="5">
        <f>TRANSFER!I56</f>
        <v>4000</v>
      </c>
      <c r="J245" s="159">
        <f>TRANSFER!J56</f>
        <v>0.33333333333333331</v>
      </c>
      <c r="K245" s="5" t="e">
        <f>#REF!</f>
        <v>#REF!</v>
      </c>
    </row>
    <row r="246" spans="1:11" x14ac:dyDescent="0.25">
      <c r="B246" s="287" t="s">
        <v>25</v>
      </c>
      <c r="C246" s="287"/>
      <c r="D246" s="5"/>
      <c r="E246" s="5"/>
      <c r="F246" s="5"/>
      <c r="G246" s="5"/>
      <c r="H246" s="5"/>
      <c r="I246" s="5"/>
      <c r="J246" s="159"/>
      <c r="K246" s="5" t="s">
        <v>33</v>
      </c>
    </row>
    <row r="247" spans="1:11" x14ac:dyDescent="0.25">
      <c r="C247" t="s">
        <v>48</v>
      </c>
      <c r="D247" s="5">
        <f>TRANSFER!D58</f>
        <v>3000</v>
      </c>
      <c r="E247" s="5">
        <f>TRANSFER!E58</f>
        <v>3000</v>
      </c>
      <c r="F247" s="5">
        <f>TRANSFER!F58</f>
        <v>3000</v>
      </c>
      <c r="G247" s="5">
        <f>TRANSFER!G58</f>
        <v>2000</v>
      </c>
      <c r="H247" s="5">
        <f>TRANSFER!H58</f>
        <v>2000</v>
      </c>
      <c r="I247" s="5">
        <f>TRANSFER!I58</f>
        <v>0</v>
      </c>
      <c r="J247" s="159">
        <f>TRANSFER!J58</f>
        <v>0</v>
      </c>
      <c r="K247" s="5" t="e">
        <f>#REF!</f>
        <v>#REF!</v>
      </c>
    </row>
    <row r="248" spans="1:11" ht="15.75" thickBot="1" x14ac:dyDescent="0.3">
      <c r="C248" t="s">
        <v>27</v>
      </c>
      <c r="D248" s="5">
        <f>TRANSFER!D59</f>
        <v>2509</v>
      </c>
      <c r="E248" s="5">
        <f>TRANSFER!E59</f>
        <v>2509</v>
      </c>
      <c r="F248" s="5">
        <f>TRANSFER!F59</f>
        <v>2509</v>
      </c>
      <c r="G248" s="5">
        <f>TRANSFER!G59</f>
        <v>2510</v>
      </c>
      <c r="H248" s="5">
        <f>TRANSFER!H59</f>
        <v>0</v>
      </c>
      <c r="I248" s="5">
        <f>TRANSFER!I59</f>
        <v>-2510</v>
      </c>
      <c r="J248" s="159">
        <f>TRANSFER!J59</f>
        <v>-1</v>
      </c>
      <c r="K248" s="5" t="e">
        <f>#REF!</f>
        <v>#REF!</v>
      </c>
    </row>
    <row r="249" spans="1:11" ht="28.7" customHeight="1" thickBot="1" x14ac:dyDescent="0.3">
      <c r="A249" s="282" t="s">
        <v>90</v>
      </c>
      <c r="B249" s="283"/>
      <c r="C249" s="284"/>
      <c r="D249" s="34">
        <f t="shared" ref="D249:H249" si="7">SUM(D196:D248)</f>
        <v>256215</v>
      </c>
      <c r="E249" s="34">
        <f t="shared" si="7"/>
        <v>298148</v>
      </c>
      <c r="F249" s="34">
        <f t="shared" si="7"/>
        <v>324970.8</v>
      </c>
      <c r="G249" s="158">
        <f>TRANSFER!G60</f>
        <v>323923</v>
      </c>
      <c r="H249" s="34">
        <f t="shared" si="7"/>
        <v>388799.36</v>
      </c>
      <c r="I249" s="34" t="e">
        <f>TRANSFER!I60</f>
        <v>#VALUE!</v>
      </c>
      <c r="J249" s="45" t="e">
        <f>TRANSFER!J60</f>
        <v>#VALUE!</v>
      </c>
      <c r="K249" s="34" t="e">
        <f>#REF!</f>
        <v>#REF!</v>
      </c>
    </row>
    <row r="250" spans="1:11" x14ac:dyDescent="0.25">
      <c r="A250" s="285" t="s">
        <v>91</v>
      </c>
      <c r="B250" s="285"/>
      <c r="C250" s="285"/>
      <c r="D250" s="13"/>
      <c r="E250" s="13"/>
      <c r="F250" s="13"/>
      <c r="G250" s="13"/>
      <c r="H250" s="13"/>
      <c r="I250" s="13"/>
      <c r="J250" s="13"/>
      <c r="K250" s="5" t="s">
        <v>33</v>
      </c>
    </row>
    <row r="251" spans="1:11" x14ac:dyDescent="0.25">
      <c r="B251" s="287" t="s">
        <v>1</v>
      </c>
      <c r="C251" s="287"/>
      <c r="D251" s="3"/>
      <c r="E251" s="3"/>
      <c r="F251" s="3"/>
      <c r="G251" s="3"/>
      <c r="H251" s="3"/>
      <c r="I251" s="3"/>
      <c r="J251" s="3"/>
      <c r="K251" s="5" t="s">
        <v>33</v>
      </c>
    </row>
    <row r="252" spans="1:11" ht="15.75" thickBot="1" x14ac:dyDescent="0.3">
      <c r="C252" t="s">
        <v>82</v>
      </c>
      <c r="D252" s="36" t="e">
        <f>#REF!</f>
        <v>#REF!</v>
      </c>
      <c r="E252" s="36">
        <v>15000</v>
      </c>
      <c r="F252" s="36" t="e">
        <f>#REF!</f>
        <v>#REF!</v>
      </c>
      <c r="G252" s="36" t="e">
        <f>#REF!</f>
        <v>#REF!</v>
      </c>
      <c r="H252" s="36" t="e">
        <f>#REF!</f>
        <v>#REF!</v>
      </c>
      <c r="I252" s="36" t="e">
        <f>#REF!</f>
        <v>#REF!</v>
      </c>
      <c r="J252" s="161" t="e">
        <f>#REF!</f>
        <v>#REF!</v>
      </c>
      <c r="K252" s="5" t="e">
        <f>#REF!</f>
        <v>#REF!</v>
      </c>
    </row>
    <row r="253" spans="1:11" ht="28.7" customHeight="1" thickBot="1" x14ac:dyDescent="0.3">
      <c r="A253" s="282" t="s">
        <v>92</v>
      </c>
      <c r="B253" s="283"/>
      <c r="C253" s="284"/>
      <c r="D253" s="34" t="e">
        <f>SUM(D252)</f>
        <v>#REF!</v>
      </c>
      <c r="E253" s="34">
        <f>SUM(E252)</f>
        <v>15000</v>
      </c>
      <c r="F253" s="51" t="e">
        <f>#REF!</f>
        <v>#REF!</v>
      </c>
      <c r="G253" s="51" t="e">
        <f>#REF!</f>
        <v>#REF!</v>
      </c>
      <c r="H253" s="51" t="e">
        <f>#REF!</f>
        <v>#REF!</v>
      </c>
      <c r="I253" s="51" t="e">
        <f>#REF!</f>
        <v>#REF!</v>
      </c>
      <c r="J253" s="52" t="e">
        <f>#REF!</f>
        <v>#REF!</v>
      </c>
      <c r="K253" s="34" t="e">
        <f>#REF!</f>
        <v>#REF!</v>
      </c>
    </row>
    <row r="254" spans="1:11" x14ac:dyDescent="0.25">
      <c r="A254" s="285" t="s">
        <v>93</v>
      </c>
      <c r="B254" s="285"/>
      <c r="C254" s="285"/>
      <c r="D254" s="13"/>
      <c r="E254" s="13"/>
      <c r="F254" s="13"/>
      <c r="G254" s="13"/>
      <c r="H254" s="13"/>
      <c r="I254" s="13"/>
      <c r="J254" s="13"/>
      <c r="K254" s="5" t="s">
        <v>33</v>
      </c>
    </row>
    <row r="255" spans="1:11" x14ac:dyDescent="0.25">
      <c r="B255" s="287" t="s">
        <v>94</v>
      </c>
      <c r="C255" s="287"/>
      <c r="D255" s="3"/>
      <c r="E255" s="3"/>
      <c r="F255" s="3"/>
      <c r="G255" s="3"/>
      <c r="H255" s="3"/>
      <c r="I255" s="3"/>
      <c r="J255" s="3"/>
      <c r="K255" s="5" t="s">
        <v>33</v>
      </c>
    </row>
    <row r="256" spans="1:11" x14ac:dyDescent="0.25">
      <c r="C256" t="s">
        <v>95</v>
      </c>
      <c r="D256" s="5" t="e">
        <f>#REF!</f>
        <v>#REF!</v>
      </c>
      <c r="E256" s="5" t="e">
        <f>#REF!</f>
        <v>#REF!</v>
      </c>
      <c r="F256" s="5" t="e">
        <f>#REF!</f>
        <v>#REF!</v>
      </c>
      <c r="G256" s="5" t="e">
        <f>#REF!</f>
        <v>#REF!</v>
      </c>
      <c r="H256" s="5" t="e">
        <f>#REF!</f>
        <v>#REF!</v>
      </c>
      <c r="I256" s="5" t="e">
        <f>#REF!</f>
        <v>#REF!</v>
      </c>
      <c r="J256" s="159" t="e">
        <f>#REF!</f>
        <v>#REF!</v>
      </c>
      <c r="K256" s="5" t="e">
        <f>#REF!</f>
        <v>#REF!</v>
      </c>
    </row>
    <row r="257" spans="1:11" x14ac:dyDescent="0.25">
      <c r="C257" t="s">
        <v>96</v>
      </c>
      <c r="D257" s="5" t="e">
        <f>#REF!</f>
        <v>#REF!</v>
      </c>
      <c r="E257" s="5" t="e">
        <f>#REF!</f>
        <v>#REF!</v>
      </c>
      <c r="F257" s="5" t="e">
        <f>#REF!</f>
        <v>#REF!</v>
      </c>
      <c r="G257" s="5" t="e">
        <f>#REF!</f>
        <v>#REF!</v>
      </c>
      <c r="H257" s="5" t="e">
        <f>#REF!</f>
        <v>#REF!</v>
      </c>
      <c r="I257" s="5" t="e">
        <f>#REF!</f>
        <v>#REF!</v>
      </c>
      <c r="J257" s="159" t="e">
        <f>#REF!</f>
        <v>#REF!</v>
      </c>
      <c r="K257" s="5" t="e">
        <f>#REF!</f>
        <v>#REF!</v>
      </c>
    </row>
    <row r="258" spans="1:11" x14ac:dyDescent="0.25">
      <c r="B258" s="287" t="s">
        <v>97</v>
      </c>
      <c r="C258" s="287"/>
      <c r="D258" s="5"/>
      <c r="E258" s="5"/>
      <c r="F258" s="5"/>
      <c r="G258" s="5"/>
      <c r="H258" s="5"/>
      <c r="I258" s="5"/>
      <c r="J258" s="159" t="e">
        <f>#REF!</f>
        <v>#REF!</v>
      </c>
      <c r="K258" s="5" t="s">
        <v>33</v>
      </c>
    </row>
    <row r="259" spans="1:11" x14ac:dyDescent="0.25">
      <c r="C259" t="s">
        <v>98</v>
      </c>
      <c r="D259" s="5" t="e">
        <f>#REF!</f>
        <v>#REF!</v>
      </c>
      <c r="E259" s="5" t="e">
        <f>#REF!</f>
        <v>#REF!</v>
      </c>
      <c r="F259" s="5" t="e">
        <f>#REF!</f>
        <v>#REF!</v>
      </c>
      <c r="G259" s="5" t="e">
        <f>#REF!</f>
        <v>#REF!</v>
      </c>
      <c r="H259" s="5" t="e">
        <f>#REF!</f>
        <v>#REF!</v>
      </c>
      <c r="I259" s="5" t="e">
        <f>#REF!</f>
        <v>#REF!</v>
      </c>
      <c r="J259" s="159" t="e">
        <f>#REF!</f>
        <v>#REF!</v>
      </c>
      <c r="K259" s="5" t="e">
        <f>#REF!</f>
        <v>#REF!</v>
      </c>
    </row>
    <row r="260" spans="1:11" ht="15.75" thickBot="1" x14ac:dyDescent="0.3">
      <c r="C260" t="s">
        <v>99</v>
      </c>
      <c r="D260" s="5" t="e">
        <f>#REF!</f>
        <v>#REF!</v>
      </c>
      <c r="E260" s="5" t="e">
        <f>#REF!</f>
        <v>#REF!</v>
      </c>
      <c r="F260" s="5" t="e">
        <f>#REF!</f>
        <v>#REF!</v>
      </c>
      <c r="G260" s="5" t="e">
        <f>#REF!</f>
        <v>#REF!</v>
      </c>
      <c r="H260" s="5" t="e">
        <f>#REF!</f>
        <v>#REF!</v>
      </c>
      <c r="I260" s="5" t="e">
        <f>#REF!</f>
        <v>#REF!</v>
      </c>
      <c r="J260" s="159" t="e">
        <f>#REF!</f>
        <v>#REF!</v>
      </c>
      <c r="K260" s="5" t="e">
        <f>#REF!</f>
        <v>#REF!</v>
      </c>
    </row>
    <row r="261" spans="1:11" ht="28.7" customHeight="1" thickBot="1" x14ac:dyDescent="0.3">
      <c r="A261" s="282" t="s">
        <v>100</v>
      </c>
      <c r="B261" s="283"/>
      <c r="C261" s="284"/>
      <c r="D261" s="34" t="e">
        <f>SUM(D256:D260)</f>
        <v>#REF!</v>
      </c>
      <c r="E261" s="34" t="e">
        <f>SUM(E256:E260)</f>
        <v>#REF!</v>
      </c>
      <c r="F261" s="33" t="e">
        <f>#REF!</f>
        <v>#REF!</v>
      </c>
      <c r="G261" s="158" t="e">
        <f>#REF!</f>
        <v>#REF!</v>
      </c>
      <c r="H261" s="33" t="e">
        <f>#REF!</f>
        <v>#REF!</v>
      </c>
      <c r="I261" s="33" t="e">
        <f>#REF!</f>
        <v>#REF!</v>
      </c>
      <c r="J261" s="162" t="e">
        <f>#REF!</f>
        <v>#REF!</v>
      </c>
      <c r="K261" s="34" t="e">
        <f>#REF!</f>
        <v>#REF!</v>
      </c>
    </row>
    <row r="262" spans="1:11" ht="15.75" thickBot="1" x14ac:dyDescent="0.3"/>
    <row r="263" spans="1:11" ht="63.75" thickBot="1" x14ac:dyDescent="0.3">
      <c r="A263" s="14"/>
      <c r="B263" s="14"/>
      <c r="C263" s="11"/>
      <c r="D263" s="1" t="s">
        <v>247</v>
      </c>
      <c r="E263" s="1" t="s">
        <v>230</v>
      </c>
      <c r="F263" s="1" t="s">
        <v>248</v>
      </c>
      <c r="G263" s="1" t="s">
        <v>499</v>
      </c>
      <c r="H263" s="1" t="s">
        <v>498</v>
      </c>
      <c r="I263" s="1" t="s">
        <v>172</v>
      </c>
      <c r="J263" s="1" t="s">
        <v>171</v>
      </c>
      <c r="K263" s="1" t="s">
        <v>216</v>
      </c>
    </row>
    <row r="264" spans="1:11" ht="15.75" thickTop="1" x14ac:dyDescent="0.25">
      <c r="A264" s="285" t="s">
        <v>101</v>
      </c>
      <c r="B264" s="285"/>
      <c r="C264" s="285"/>
      <c r="D264" s="2"/>
      <c r="E264" s="2"/>
      <c r="F264" s="2"/>
      <c r="G264" s="2"/>
      <c r="H264" s="2"/>
      <c r="I264" s="2"/>
      <c r="J264" s="2"/>
      <c r="K264" s="13"/>
    </row>
    <row r="265" spans="1:11" x14ac:dyDescent="0.25">
      <c r="A265" s="20"/>
      <c r="B265" s="289" t="s">
        <v>110</v>
      </c>
      <c r="C265" s="289"/>
      <c r="D265" s="3"/>
      <c r="E265" s="3"/>
      <c r="F265" s="3"/>
      <c r="G265" s="3"/>
      <c r="H265" s="3"/>
      <c r="I265" s="3"/>
      <c r="J265" s="3"/>
      <c r="K265" s="3"/>
    </row>
    <row r="266" spans="1:11" x14ac:dyDescent="0.25">
      <c r="C266" t="s">
        <v>102</v>
      </c>
      <c r="D266" s="5">
        <f>INSURANCES!D6</f>
        <v>18000</v>
      </c>
      <c r="E266" s="5">
        <f>INSURANCES!E6</f>
        <v>30000</v>
      </c>
      <c r="F266" s="5">
        <f>INSURANCES!F6</f>
        <v>30000</v>
      </c>
      <c r="G266" s="5">
        <f>INSURANCES!G6</f>
        <v>36000</v>
      </c>
      <c r="H266" s="5">
        <f>INSURANCES!H6</f>
        <v>0</v>
      </c>
      <c r="I266" s="5">
        <f>INSURANCES!I6</f>
        <v>-36000</v>
      </c>
      <c r="J266" s="159">
        <f>INSURANCES!J6</f>
        <v>-1</v>
      </c>
      <c r="K266" s="5" t="e">
        <f>#REF!</f>
        <v>#REF!</v>
      </c>
    </row>
    <row r="267" spans="1:11" x14ac:dyDescent="0.25">
      <c r="C267" t="s">
        <v>103</v>
      </c>
      <c r="D267" s="5">
        <f>INSURANCES!D7</f>
        <v>245840</v>
      </c>
      <c r="E267" s="5">
        <f>INSURANCES!E7</f>
        <v>236185</v>
      </c>
      <c r="F267" s="5">
        <f>INSURANCES!F7</f>
        <v>287565</v>
      </c>
      <c r="G267" s="5">
        <f>INSURANCES!G7</f>
        <v>326092</v>
      </c>
      <c r="H267" s="5">
        <f>INSURANCES!H7</f>
        <v>0</v>
      </c>
      <c r="I267" s="5">
        <f>INSURANCES!I7</f>
        <v>-326092</v>
      </c>
      <c r="J267" s="159">
        <f>INSURANCES!J7</f>
        <v>-1</v>
      </c>
      <c r="K267" s="5" t="e">
        <f>#REF!</f>
        <v>#REF!</v>
      </c>
    </row>
    <row r="268" spans="1:11" x14ac:dyDescent="0.25">
      <c r="C268" t="s">
        <v>104</v>
      </c>
      <c r="D268" s="5">
        <f>INSURANCES!D8</f>
        <v>58000</v>
      </c>
      <c r="E268" s="5">
        <f>INSURANCES!E8</f>
        <v>58000</v>
      </c>
      <c r="F268" s="5">
        <f>INSURANCES!F8</f>
        <v>65000</v>
      </c>
      <c r="G268" s="5">
        <f>INSURANCES!G8</f>
        <v>90000</v>
      </c>
      <c r="H268" s="5">
        <f>INSURANCES!H8</f>
        <v>0</v>
      </c>
      <c r="I268" s="5">
        <f>INSURANCES!I8</f>
        <v>-90000</v>
      </c>
      <c r="J268" s="159">
        <f>INSURANCES!J8</f>
        <v>-1</v>
      </c>
      <c r="K268" s="5" t="e">
        <f>#REF!</f>
        <v>#REF!</v>
      </c>
    </row>
    <row r="269" spans="1:11" x14ac:dyDescent="0.25">
      <c r="C269" t="s">
        <v>105</v>
      </c>
      <c r="D269" s="5">
        <f>INSURANCES!D9</f>
        <v>13000</v>
      </c>
      <c r="E269" s="5">
        <f>INSURANCES!E9</f>
        <v>14598</v>
      </c>
      <c r="F269" s="5">
        <f>INSURANCES!F9</f>
        <v>15000</v>
      </c>
      <c r="G269" s="5">
        <f>INSURANCES!G9</f>
        <v>15000</v>
      </c>
      <c r="H269" s="5">
        <f>INSURANCES!H9</f>
        <v>0</v>
      </c>
      <c r="I269" s="5">
        <f>INSURANCES!I9</f>
        <v>-15000</v>
      </c>
      <c r="J269" s="159">
        <f>INSURANCES!J9</f>
        <v>-1</v>
      </c>
      <c r="K269" s="5" t="e">
        <f>#REF!</f>
        <v>#REF!</v>
      </c>
    </row>
    <row r="270" spans="1:11" x14ac:dyDescent="0.25">
      <c r="C270" t="s">
        <v>106</v>
      </c>
      <c r="D270" s="5">
        <f>INSURANCES!D10</f>
        <v>710</v>
      </c>
      <c r="E270" s="5">
        <f>INSURANCES!E10</f>
        <v>720</v>
      </c>
      <c r="F270" s="5">
        <f>INSURANCES!F10</f>
        <v>1000</v>
      </c>
      <c r="G270" s="5">
        <f>INSURANCES!G10</f>
        <v>3000</v>
      </c>
      <c r="H270" s="5">
        <f>INSURANCES!H10</f>
        <v>0</v>
      </c>
      <c r="I270" s="5">
        <f>INSURANCES!I10</f>
        <v>-3000</v>
      </c>
      <c r="J270" s="159">
        <f>INSURANCES!J10</f>
        <v>-1</v>
      </c>
      <c r="K270" s="5" t="e">
        <f>#REF!</f>
        <v>#REF!</v>
      </c>
    </row>
    <row r="271" spans="1:11" x14ac:dyDescent="0.25">
      <c r="C271" t="s">
        <v>107</v>
      </c>
      <c r="D271" s="5">
        <f>INSURANCES!D11</f>
        <v>6000</v>
      </c>
      <c r="E271" s="5">
        <f>INSURANCES!E11</f>
        <v>7000</v>
      </c>
      <c r="F271" s="5">
        <f>INSURANCES!F11</f>
        <v>8500</v>
      </c>
      <c r="G271" s="5">
        <f>INSURANCES!G11</f>
        <v>20100</v>
      </c>
      <c r="H271" s="5">
        <f>INSURANCES!H11</f>
        <v>14242</v>
      </c>
      <c r="I271" s="5">
        <f>INSURANCES!I11</f>
        <v>-5858</v>
      </c>
      <c r="J271" s="159">
        <f>INSURANCES!J11</f>
        <v>-0.29144278606965174</v>
      </c>
      <c r="K271" s="5" t="e">
        <f>#REF!</f>
        <v>#REF!</v>
      </c>
    </row>
    <row r="272" spans="1:11" x14ac:dyDescent="0.25">
      <c r="C272" t="s">
        <v>108</v>
      </c>
      <c r="D272" s="5">
        <f>INSURANCES!D12</f>
        <v>4700</v>
      </c>
      <c r="E272" s="5">
        <f>INSURANCES!E12</f>
        <v>5300</v>
      </c>
      <c r="F272" s="5">
        <f>INSURANCES!F12</f>
        <v>5500</v>
      </c>
      <c r="G272" s="5">
        <f>INSURANCES!G12</f>
        <v>7500</v>
      </c>
      <c r="H272" s="5">
        <f>INSURANCES!H12</f>
        <v>7500</v>
      </c>
      <c r="I272" s="5">
        <f>INSURANCES!I12</f>
        <v>0</v>
      </c>
      <c r="J272" s="159">
        <f>INSURANCES!J12</f>
        <v>0</v>
      </c>
      <c r="K272" s="5" t="e">
        <f>#REF!</f>
        <v>#REF!</v>
      </c>
    </row>
    <row r="273" spans="1:11" x14ac:dyDescent="0.25">
      <c r="C273" t="s">
        <v>109</v>
      </c>
      <c r="D273" s="5">
        <f>INSURANCES!D13</f>
        <v>5000</v>
      </c>
      <c r="E273" s="5">
        <f>INSURANCES!E13</f>
        <v>5000</v>
      </c>
      <c r="F273" s="5">
        <f>INSURANCES!F13</f>
        <v>5100</v>
      </c>
      <c r="G273" s="5">
        <f>INSURANCES!G13</f>
        <v>5100</v>
      </c>
      <c r="H273" s="5">
        <f>INSURANCES!H13</f>
        <v>0</v>
      </c>
      <c r="I273" s="5">
        <f>INSURANCES!I13</f>
        <v>-5100</v>
      </c>
      <c r="J273" s="159">
        <f>INSURANCES!J13</f>
        <v>-1</v>
      </c>
      <c r="K273" s="5" t="e">
        <f>#REF!</f>
        <v>#REF!</v>
      </c>
    </row>
    <row r="274" spans="1:11" x14ac:dyDescent="0.25">
      <c r="B274" s="287" t="s">
        <v>55</v>
      </c>
      <c r="C274" s="287"/>
      <c r="D274" s="5"/>
      <c r="E274" s="5"/>
      <c r="F274" s="5"/>
      <c r="G274" s="5"/>
      <c r="H274" s="5"/>
      <c r="I274" s="5"/>
      <c r="J274" s="159"/>
      <c r="K274" s="5" t="e">
        <f>#REF!</f>
        <v>#REF!</v>
      </c>
    </row>
    <row r="275" spans="1:11" x14ac:dyDescent="0.25">
      <c r="C275" t="s">
        <v>111</v>
      </c>
      <c r="D275" s="5">
        <f>INSURANCES!D15</f>
        <v>16000</v>
      </c>
      <c r="E275" s="5">
        <f>INSURANCES!E15</f>
        <v>16000</v>
      </c>
      <c r="F275" s="5">
        <f>INSURANCES!F15</f>
        <v>16000</v>
      </c>
      <c r="G275" s="5">
        <f>INSURANCES!G15</f>
        <v>19000</v>
      </c>
      <c r="H275" s="5">
        <f>INSURANCES!H15</f>
        <v>0</v>
      </c>
      <c r="I275" s="5">
        <f>INSURANCES!I15</f>
        <v>-19000</v>
      </c>
      <c r="J275" s="159">
        <f>INSURANCES!J15</f>
        <v>-1</v>
      </c>
      <c r="K275" s="5" t="e">
        <f>#REF!</f>
        <v>#REF!</v>
      </c>
    </row>
    <row r="276" spans="1:11" x14ac:dyDescent="0.25">
      <c r="C276" t="s">
        <v>112</v>
      </c>
      <c r="D276" s="5">
        <f>INSURANCES!D16</f>
        <v>6000</v>
      </c>
      <c r="E276" s="5">
        <f>INSURANCES!E16</f>
        <v>6000</v>
      </c>
      <c r="F276" s="5">
        <f>INSURANCES!F16</f>
        <v>6000</v>
      </c>
      <c r="G276" s="5">
        <f>INSURANCES!G16</f>
        <v>6000</v>
      </c>
      <c r="H276" s="5">
        <f>INSURANCES!H16</f>
        <v>0</v>
      </c>
      <c r="I276" s="5">
        <f>INSURANCES!I16</f>
        <v>-6000</v>
      </c>
      <c r="J276" s="159">
        <f>INSURANCES!J16</f>
        <v>-1</v>
      </c>
      <c r="K276" s="5" t="e">
        <f>#REF!</f>
        <v>#REF!</v>
      </c>
    </row>
    <row r="277" spans="1:11" x14ac:dyDescent="0.25">
      <c r="C277" t="s">
        <v>113</v>
      </c>
      <c r="D277" s="5">
        <f>INSURANCES!D17</f>
        <v>18000</v>
      </c>
      <c r="E277" s="5">
        <f>INSURANCES!E17</f>
        <v>22100</v>
      </c>
      <c r="F277" s="5">
        <f>INSURANCES!F17</f>
        <v>24000</v>
      </c>
      <c r="G277" s="5">
        <f>INSURANCES!G17</f>
        <v>28000</v>
      </c>
      <c r="H277" s="5">
        <f>INSURANCES!H17</f>
        <v>0</v>
      </c>
      <c r="I277" s="5">
        <f>INSURANCES!I17</f>
        <v>-28000</v>
      </c>
      <c r="J277" s="159">
        <f>INSURANCES!J17</f>
        <v>-1</v>
      </c>
      <c r="K277" s="5" t="e">
        <f>#REF!</f>
        <v>#REF!</v>
      </c>
    </row>
    <row r="278" spans="1:11" x14ac:dyDescent="0.25">
      <c r="C278" t="s">
        <v>114</v>
      </c>
      <c r="D278" s="5">
        <f>INSURANCES!D18</f>
        <v>575</v>
      </c>
      <c r="E278" s="5">
        <f>INSURANCES!E18</f>
        <v>575</v>
      </c>
      <c r="F278" s="5">
        <f>INSURANCES!F18</f>
        <v>525</v>
      </c>
      <c r="G278" s="5">
        <f>INSURANCES!G18</f>
        <v>525</v>
      </c>
      <c r="H278" s="5">
        <f>INSURANCES!H18</f>
        <v>608</v>
      </c>
      <c r="I278" s="5">
        <f>INSURANCES!I18</f>
        <v>83</v>
      </c>
      <c r="J278" s="159">
        <f>INSURANCES!J18</f>
        <v>0.15809523809523809</v>
      </c>
      <c r="K278" s="5" t="e">
        <f>#REF!</f>
        <v>#REF!</v>
      </c>
    </row>
    <row r="279" spans="1:11" x14ac:dyDescent="0.25">
      <c r="C279" t="s">
        <v>115</v>
      </c>
      <c r="D279" s="5">
        <f>INSURANCES!D19</f>
        <v>150</v>
      </c>
      <c r="E279" s="5">
        <f>INSURANCES!E19</f>
        <v>150</v>
      </c>
      <c r="F279" s="5">
        <f>INSURANCES!F19</f>
        <v>150</v>
      </c>
      <c r="G279" s="5">
        <f>INSURANCES!G19</f>
        <v>150</v>
      </c>
      <c r="H279" s="5">
        <f>INSURANCES!H19</f>
        <v>150</v>
      </c>
      <c r="I279" s="5">
        <f>INSURANCES!I19</f>
        <v>0</v>
      </c>
      <c r="J279" s="159">
        <f>INSURANCES!J19</f>
        <v>0</v>
      </c>
      <c r="K279" s="5" t="e">
        <f>#REF!</f>
        <v>#REF!</v>
      </c>
    </row>
    <row r="280" spans="1:11" ht="15.75" thickBot="1" x14ac:dyDescent="0.3">
      <c r="C280" t="s">
        <v>116</v>
      </c>
      <c r="D280" s="5">
        <f>INSURANCES!D20</f>
        <v>0</v>
      </c>
      <c r="E280" s="5">
        <f>INSURANCES!E20</f>
        <v>0</v>
      </c>
      <c r="F280" s="46">
        <f>INSURANCES!F20</f>
        <v>0</v>
      </c>
      <c r="G280" s="5">
        <f>INSURANCES!G20</f>
        <v>0</v>
      </c>
      <c r="H280" s="46">
        <f>INSURANCES!H20</f>
        <v>0</v>
      </c>
      <c r="I280" s="5">
        <f>INSURANCES!I20</f>
        <v>0</v>
      </c>
      <c r="J280" s="159">
        <v>0</v>
      </c>
      <c r="K280" s="5" t="e">
        <f>#REF!</f>
        <v>#REF!</v>
      </c>
    </row>
    <row r="281" spans="1:11" ht="28.7" customHeight="1" thickBot="1" x14ac:dyDescent="0.3">
      <c r="A281" s="282" t="s">
        <v>117</v>
      </c>
      <c r="B281" s="283"/>
      <c r="C281" s="284"/>
      <c r="D281" s="34">
        <f t="shared" ref="D281:F281" si="8">SUM(D266:D280)</f>
        <v>391975</v>
      </c>
      <c r="E281" s="34">
        <f t="shared" si="8"/>
        <v>401628</v>
      </c>
      <c r="F281" s="34">
        <f t="shared" si="8"/>
        <v>464340</v>
      </c>
      <c r="G281" s="158">
        <f>INSURANCES!G21</f>
        <v>556467</v>
      </c>
      <c r="H281" s="34">
        <f>INSURANCES!H21</f>
        <v>22500</v>
      </c>
      <c r="I281" s="34">
        <f>INSURANCES!I21</f>
        <v>-533967</v>
      </c>
      <c r="J281" s="45">
        <f>INSURANCES!J21</f>
        <v>-0.9595663354700279</v>
      </c>
      <c r="K281" s="34" t="e">
        <f>#REF!</f>
        <v>#REF!</v>
      </c>
    </row>
    <row r="282" spans="1:11" x14ac:dyDescent="0.25">
      <c r="A282" s="285" t="s">
        <v>118</v>
      </c>
      <c r="B282" s="285"/>
      <c r="C282" s="285"/>
      <c r="D282" s="13"/>
      <c r="E282" s="13"/>
      <c r="F282" s="13"/>
      <c r="G282" s="13"/>
      <c r="H282" s="13"/>
      <c r="I282" s="13"/>
      <c r="J282" s="13"/>
      <c r="K282" s="5" t="e">
        <f>#REF!</f>
        <v>#REF!</v>
      </c>
    </row>
    <row r="283" spans="1:11" x14ac:dyDescent="0.25">
      <c r="B283" s="287" t="s">
        <v>119</v>
      </c>
      <c r="C283" s="287"/>
      <c r="D283" s="3"/>
      <c r="E283" s="3"/>
      <c r="F283" s="3"/>
      <c r="G283" s="3"/>
      <c r="H283" s="3"/>
      <c r="I283" s="3"/>
      <c r="J283" s="3"/>
      <c r="K283" s="5" t="e">
        <f>#REF!</f>
        <v>#REF!</v>
      </c>
    </row>
    <row r="284" spans="1:11" x14ac:dyDescent="0.25">
      <c r="C284" t="s">
        <v>44</v>
      </c>
      <c r="D284" s="5">
        <f>'BOARD &amp; COMMITTEES'!D6</f>
        <v>0</v>
      </c>
      <c r="E284" s="5">
        <f>'BOARD &amp; COMMITTEES'!E6</f>
        <v>0</v>
      </c>
      <c r="F284" s="5">
        <f>'BOARD &amp; COMMITTEES'!F6</f>
        <v>0</v>
      </c>
      <c r="G284" s="5">
        <v>15600</v>
      </c>
      <c r="H284" s="5">
        <f>'BOARD &amp; COMMITTEES'!H6</f>
        <v>1538</v>
      </c>
      <c r="I284" s="5">
        <f>'BOARD &amp; COMMITTEES'!I6</f>
        <v>1538</v>
      </c>
      <c r="J284" s="159" t="e">
        <f>'BOARD &amp; COMMITTEES'!J6</f>
        <v>#DIV/0!</v>
      </c>
      <c r="K284" s="5" t="e">
        <f>#REF!</f>
        <v>#REF!</v>
      </c>
    </row>
    <row r="285" spans="1:11" x14ac:dyDescent="0.25">
      <c r="B285" s="287" t="s">
        <v>120</v>
      </c>
      <c r="C285" s="287"/>
      <c r="D285" s="5"/>
      <c r="E285" s="5"/>
      <c r="F285" s="5"/>
      <c r="G285" s="5"/>
      <c r="H285" s="5"/>
      <c r="I285" s="5"/>
      <c r="J285" s="159"/>
      <c r="K285" s="5" t="e">
        <f>#REF!</f>
        <v>#REF!</v>
      </c>
    </row>
    <row r="286" spans="1:11" x14ac:dyDescent="0.25">
      <c r="C286" t="s">
        <v>4</v>
      </c>
      <c r="D286" s="5">
        <f>'BOARD &amp; COMMITTEES'!D19</f>
        <v>100</v>
      </c>
      <c r="E286" s="5">
        <f>'BOARD &amp; COMMITTEES'!E19</f>
        <v>100</v>
      </c>
      <c r="F286" s="5">
        <f>'BOARD &amp; COMMITTEES'!F19</f>
        <v>0</v>
      </c>
      <c r="G286" s="5">
        <v>0</v>
      </c>
      <c r="H286" s="5">
        <f>'BOARD &amp; COMMITTEES'!H19</f>
        <v>0</v>
      </c>
      <c r="I286" s="5">
        <f>'BOARD &amp; COMMITTEES'!I19</f>
        <v>-450</v>
      </c>
      <c r="J286" s="159">
        <f>'BOARD &amp; COMMITTEES'!J19</f>
        <v>1</v>
      </c>
      <c r="K286" s="5" t="e">
        <f>#REF!</f>
        <v>#REF!</v>
      </c>
    </row>
    <row r="287" spans="1:11" x14ac:dyDescent="0.25">
      <c r="C287" t="s">
        <v>44</v>
      </c>
      <c r="D287" s="5">
        <f>'BOARD &amp; COMMITTEES'!D20</f>
        <v>3600</v>
      </c>
      <c r="E287" s="5">
        <f>'BOARD &amp; COMMITTEES'!E20</f>
        <v>3600</v>
      </c>
      <c r="F287" s="5">
        <f>'BOARD &amp; COMMITTEES'!F20</f>
        <v>3500</v>
      </c>
      <c r="G287" s="5">
        <v>3500</v>
      </c>
      <c r="H287" s="5">
        <f>'BOARD &amp; COMMITTEES'!H20</f>
        <v>4500</v>
      </c>
      <c r="I287" s="5">
        <f>'BOARD &amp; COMMITTEES'!I20</f>
        <v>0</v>
      </c>
      <c r="J287" s="159">
        <f>'BOARD &amp; COMMITTEES'!J20</f>
        <v>0</v>
      </c>
      <c r="K287" s="5" t="e">
        <f>#REF!</f>
        <v>#REF!</v>
      </c>
    </row>
    <row r="288" spans="1:11" x14ac:dyDescent="0.25">
      <c r="C288" t="s">
        <v>5</v>
      </c>
      <c r="D288" s="5">
        <f>'BOARD &amp; COMMITTEES'!D21</f>
        <v>250</v>
      </c>
      <c r="E288" s="5">
        <f>'BOARD &amp; COMMITTEES'!E21</f>
        <v>250</v>
      </c>
      <c r="F288" s="5">
        <f>'BOARD &amp; COMMITTEES'!F21</f>
        <v>250</v>
      </c>
      <c r="G288" s="5">
        <v>400</v>
      </c>
      <c r="H288" s="5">
        <f>'BOARD &amp; COMMITTEES'!H21</f>
        <v>300</v>
      </c>
      <c r="I288" s="5">
        <f>'BOARD &amp; COMMITTEES'!I21</f>
        <v>0</v>
      </c>
      <c r="J288" s="159">
        <f>'BOARD &amp; COMMITTEES'!J21</f>
        <v>0</v>
      </c>
      <c r="K288" s="5" t="e">
        <f>#REF!</f>
        <v>#REF!</v>
      </c>
    </row>
    <row r="289" spans="1:11" ht="15.75" thickBot="1" x14ac:dyDescent="0.3">
      <c r="C289" t="s">
        <v>12</v>
      </c>
      <c r="D289" s="5" t="e">
        <f>'BOARD &amp; COMMITTEES'!#REF!</f>
        <v>#REF!</v>
      </c>
      <c r="E289" s="5" t="e">
        <f>'BOARD &amp; COMMITTEES'!#REF!</f>
        <v>#REF!</v>
      </c>
      <c r="F289" s="5" t="e">
        <f>'BOARD &amp; COMMITTEES'!#REF!</f>
        <v>#REF!</v>
      </c>
      <c r="G289" s="5">
        <v>250</v>
      </c>
      <c r="H289" s="5" t="e">
        <f>'BOARD &amp; COMMITTEES'!#REF!</f>
        <v>#REF!</v>
      </c>
      <c r="I289" s="5" t="e">
        <f>'BOARD &amp; COMMITTEES'!#REF!</f>
        <v>#REF!</v>
      </c>
      <c r="J289" s="159" t="e">
        <f>'BOARD &amp; COMMITTEES'!#REF!</f>
        <v>#REF!</v>
      </c>
      <c r="K289" s="5" t="e">
        <f>#REF!</f>
        <v>#REF!</v>
      </c>
    </row>
    <row r="290" spans="1:11" ht="28.7" customHeight="1" thickBot="1" x14ac:dyDescent="0.3">
      <c r="A290" s="282" t="s">
        <v>121</v>
      </c>
      <c r="B290" s="283"/>
      <c r="C290" s="284"/>
      <c r="D290" s="34" t="e">
        <f t="shared" ref="D290:F290" si="9">SUM(D284:D289)</f>
        <v>#REF!</v>
      </c>
      <c r="E290" s="34" t="e">
        <f t="shared" si="9"/>
        <v>#REF!</v>
      </c>
      <c r="F290" s="34" t="e">
        <f t="shared" si="9"/>
        <v>#REF!</v>
      </c>
      <c r="G290" s="33">
        <v>19750</v>
      </c>
      <c r="H290" s="33">
        <f>'BOARD &amp; COMMITTEES'!H23</f>
        <v>25118</v>
      </c>
      <c r="I290" s="34">
        <f>'BOARD &amp; COMMITTEES'!I23</f>
        <v>4268</v>
      </c>
      <c r="J290" s="45">
        <f>'BOARD &amp; COMMITTEES'!J23</f>
        <v>0.20470023980815347</v>
      </c>
      <c r="K290" s="34" t="e">
        <f>#REF!</f>
        <v>#REF!</v>
      </c>
    </row>
    <row r="291" spans="1:11" x14ac:dyDescent="0.25">
      <c r="A291" s="285" t="s">
        <v>122</v>
      </c>
      <c r="B291" s="285"/>
      <c r="C291" s="285"/>
      <c r="D291" s="13"/>
      <c r="E291" s="13"/>
      <c r="F291" s="13"/>
      <c r="G291" s="13"/>
      <c r="H291" s="13"/>
      <c r="I291" s="13"/>
      <c r="J291" s="13"/>
      <c r="K291" s="5" t="e">
        <f>#REF!</f>
        <v>#REF!</v>
      </c>
    </row>
    <row r="292" spans="1:11" x14ac:dyDescent="0.25">
      <c r="B292" s="287" t="s">
        <v>0</v>
      </c>
      <c r="C292" s="287"/>
      <c r="D292" s="3"/>
      <c r="E292" s="3"/>
      <c r="F292" s="3"/>
      <c r="G292" s="3"/>
      <c r="H292" s="3"/>
      <c r="I292" s="3"/>
      <c r="J292" s="3"/>
      <c r="K292" s="5" t="e">
        <f>#REF!</f>
        <v>#REF!</v>
      </c>
    </row>
    <row r="293" spans="1:11" x14ac:dyDescent="0.25">
      <c r="C293" t="s">
        <v>123</v>
      </c>
      <c r="D293" s="5">
        <f>'PROFESSIONAL SERVICES'!D6</f>
        <v>21800</v>
      </c>
      <c r="E293" s="5">
        <f>'PROFESSIONAL SERVICES'!E6</f>
        <v>21800</v>
      </c>
      <c r="F293" s="5">
        <f>'PROFESSIONAL SERVICES'!F6</f>
        <v>40000</v>
      </c>
      <c r="G293" s="5">
        <f>'PROFESSIONAL SERVICES'!G6</f>
        <v>40000</v>
      </c>
      <c r="H293" s="5">
        <f>'PROFESSIONAL SERVICES'!H6</f>
        <v>40000</v>
      </c>
      <c r="I293" s="5">
        <f>'PROFESSIONAL SERVICES'!I6</f>
        <v>0</v>
      </c>
      <c r="J293" s="159">
        <f>'PROFESSIONAL SERVICES'!J6</f>
        <v>0</v>
      </c>
      <c r="K293" s="5" t="e">
        <f>#REF!</f>
        <v>#REF!</v>
      </c>
    </row>
    <row r="294" spans="1:11" x14ac:dyDescent="0.25">
      <c r="C294" t="s">
        <v>124</v>
      </c>
      <c r="D294" s="5">
        <f>'PROFESSIONAL SERVICES'!D7</f>
        <v>9000</v>
      </c>
      <c r="E294" s="5">
        <f>'PROFESSIONAL SERVICES'!E7</f>
        <v>12000</v>
      </c>
      <c r="F294" s="5">
        <f>'PROFESSIONAL SERVICES'!F7</f>
        <v>10000</v>
      </c>
      <c r="G294" s="5">
        <f>'PROFESSIONAL SERVICES'!G7</f>
        <v>10000</v>
      </c>
      <c r="H294" s="5">
        <f>'PROFESSIONAL SERVICES'!H7</f>
        <v>0</v>
      </c>
      <c r="I294" s="5">
        <f>'PROFESSIONAL SERVICES'!I7</f>
        <v>-10000</v>
      </c>
      <c r="J294" s="159">
        <f>'PROFESSIONAL SERVICES'!J7</f>
        <v>-1</v>
      </c>
      <c r="K294" s="5" t="e">
        <f>#REF!</f>
        <v>#REF!</v>
      </c>
    </row>
    <row r="295" spans="1:11" x14ac:dyDescent="0.25">
      <c r="C295" t="s">
        <v>125</v>
      </c>
      <c r="D295" s="5">
        <f>'PROFESSIONAL SERVICES'!D8</f>
        <v>0</v>
      </c>
      <c r="E295" s="5">
        <f>'PROFESSIONAL SERVICES'!E8</f>
        <v>0</v>
      </c>
      <c r="F295" s="5">
        <f>'PROFESSIONAL SERVICES'!F8</f>
        <v>0</v>
      </c>
      <c r="G295" s="5">
        <f>'PROFESSIONAL SERVICES'!G8</f>
        <v>4000</v>
      </c>
      <c r="H295" s="5">
        <f>'PROFESSIONAL SERVICES'!H8</f>
        <v>4000</v>
      </c>
      <c r="I295" s="5">
        <f>'PROFESSIONAL SERVICES'!I8</f>
        <v>0</v>
      </c>
      <c r="J295" s="159">
        <f>'PROFESSIONAL SERVICES'!J8</f>
        <v>0</v>
      </c>
      <c r="K295" s="5" t="e">
        <f>#REF!</f>
        <v>#REF!</v>
      </c>
    </row>
    <row r="296" spans="1:11" x14ac:dyDescent="0.25">
      <c r="C296" t="s">
        <v>126</v>
      </c>
      <c r="D296" s="5">
        <f>'PROFESSIONAL SERVICES'!D9</f>
        <v>12500</v>
      </c>
      <c r="E296" s="5">
        <f>'PROFESSIONAL SERVICES'!E9</f>
        <v>13000</v>
      </c>
      <c r="F296" s="5">
        <f>'PROFESSIONAL SERVICES'!F9</f>
        <v>13500</v>
      </c>
      <c r="G296" s="5">
        <f>'PROFESSIONAL SERVICES'!G9</f>
        <v>19000</v>
      </c>
      <c r="H296" s="5">
        <f>'PROFESSIONAL SERVICES'!H9</f>
        <v>19000</v>
      </c>
      <c r="I296" s="5">
        <f>'PROFESSIONAL SERVICES'!I9</f>
        <v>0</v>
      </c>
      <c r="J296" s="159">
        <f>'PROFESSIONAL SERVICES'!J9</f>
        <v>0</v>
      </c>
      <c r="K296" s="5" t="e">
        <f>#REF!</f>
        <v>#REF!</v>
      </c>
    </row>
    <row r="297" spans="1:11" x14ac:dyDescent="0.25">
      <c r="B297" s="287" t="s">
        <v>127</v>
      </c>
      <c r="C297" s="287"/>
      <c r="D297" s="5"/>
      <c r="E297" s="5"/>
      <c r="F297" s="5"/>
      <c r="G297" s="5"/>
      <c r="H297" s="5"/>
      <c r="I297" s="5"/>
      <c r="J297" s="159"/>
      <c r="K297" s="5" t="e">
        <f>#REF!</f>
        <v>#REF!</v>
      </c>
    </row>
    <row r="298" spans="1:11" x14ac:dyDescent="0.25">
      <c r="C298" t="s">
        <v>59</v>
      </c>
      <c r="D298" s="5">
        <f>'PROFESSIONAL SERVICES'!D11</f>
        <v>400</v>
      </c>
      <c r="E298" s="5">
        <f>'PROFESSIONAL SERVICES'!E11</f>
        <v>400</v>
      </c>
      <c r="F298" s="5">
        <f>'PROFESSIONAL SERVICES'!F11</f>
        <v>400</v>
      </c>
      <c r="G298" s="5">
        <f>'PROFESSIONAL SERVICES'!G11</f>
        <v>300</v>
      </c>
      <c r="H298" s="5">
        <f>'PROFESSIONAL SERVICES'!H11</f>
        <v>300</v>
      </c>
      <c r="I298" s="5">
        <f>'PROFESSIONAL SERVICES'!I11</f>
        <v>0</v>
      </c>
      <c r="J298" s="159">
        <f>'PROFESSIONAL SERVICES'!J11</f>
        <v>0</v>
      </c>
      <c r="K298" s="5" t="e">
        <f>#REF!</f>
        <v>#REF!</v>
      </c>
    </row>
    <row r="299" spans="1:11" x14ac:dyDescent="0.25">
      <c r="C299" t="s">
        <v>14</v>
      </c>
      <c r="D299" s="5">
        <f>'PROFESSIONAL SERVICES'!D12</f>
        <v>6100</v>
      </c>
      <c r="E299" s="5">
        <f>'PROFESSIONAL SERVICES'!E12</f>
        <v>7283</v>
      </c>
      <c r="F299" s="5">
        <f>'PROFESSIONAL SERVICES'!F12</f>
        <v>8011</v>
      </c>
      <c r="G299" s="5">
        <f>'PROFESSIONAL SERVICES'!G12</f>
        <v>9555</v>
      </c>
      <c r="H299" s="5">
        <f>'PROFESSIONAL SERVICES'!H12</f>
        <v>9555</v>
      </c>
      <c r="I299" s="5">
        <f>'PROFESSIONAL SERVICES'!I12</f>
        <v>0</v>
      </c>
      <c r="J299" s="159">
        <f>'PROFESSIONAL SERVICES'!J12</f>
        <v>0</v>
      </c>
      <c r="K299" s="5" t="e">
        <f>#REF!</f>
        <v>#REF!</v>
      </c>
    </row>
    <row r="300" spans="1:11" x14ac:dyDescent="0.25">
      <c r="C300" t="s">
        <v>128</v>
      </c>
      <c r="D300" s="5">
        <f>'PROFESSIONAL SERVICES'!D13</f>
        <v>18000</v>
      </c>
      <c r="E300" s="5">
        <f>'PROFESSIONAL SERVICES'!E13</f>
        <v>18000</v>
      </c>
      <c r="F300" s="5">
        <f>'PROFESSIONAL SERVICES'!F13</f>
        <v>18000</v>
      </c>
      <c r="G300" s="5">
        <f>'PROFESSIONAL SERVICES'!G13</f>
        <v>27000</v>
      </c>
      <c r="H300" s="5">
        <f>'PROFESSIONAL SERVICES'!H13</f>
        <v>27000</v>
      </c>
      <c r="I300" s="5">
        <f>'PROFESSIONAL SERVICES'!I13</f>
        <v>0</v>
      </c>
      <c r="J300" s="159">
        <f>'PROFESSIONAL SERVICES'!J13</f>
        <v>0</v>
      </c>
      <c r="K300" s="5" t="e">
        <f>#REF!</f>
        <v>#REF!</v>
      </c>
    </row>
    <row r="301" spans="1:11" ht="15.75" thickBot="1" x14ac:dyDescent="0.3">
      <c r="C301" t="s">
        <v>129</v>
      </c>
      <c r="D301" s="5">
        <f>'PROFESSIONAL SERVICES'!D14</f>
        <v>2500</v>
      </c>
      <c r="E301" s="5">
        <f>'PROFESSIONAL SERVICES'!E14</f>
        <v>2500</v>
      </c>
      <c r="F301" s="5">
        <f>'PROFESSIONAL SERVICES'!F14</f>
        <v>2500</v>
      </c>
      <c r="G301" s="5">
        <f>'PROFESSIONAL SERVICES'!G14</f>
        <v>3800</v>
      </c>
      <c r="H301" s="5">
        <f>'PROFESSIONAL SERVICES'!H14</f>
        <v>3800</v>
      </c>
      <c r="I301" s="5">
        <f>'PROFESSIONAL SERVICES'!I14</f>
        <v>0</v>
      </c>
      <c r="J301" s="159">
        <f>'PROFESSIONAL SERVICES'!J14</f>
        <v>0</v>
      </c>
      <c r="K301" s="5" t="e">
        <f>#REF!</f>
        <v>#REF!</v>
      </c>
    </row>
    <row r="302" spans="1:11" ht="28.7" customHeight="1" thickBot="1" x14ac:dyDescent="0.3">
      <c r="A302" s="282" t="s">
        <v>130</v>
      </c>
      <c r="B302" s="283"/>
      <c r="C302" s="284"/>
      <c r="D302" s="34">
        <f t="shared" ref="D302:F302" si="10">SUM(D293:D301)</f>
        <v>70300</v>
      </c>
      <c r="E302" s="34">
        <f t="shared" si="10"/>
        <v>74983</v>
      </c>
      <c r="F302" s="34">
        <f t="shared" si="10"/>
        <v>92411</v>
      </c>
      <c r="G302" s="158">
        <f>'PROFESSIONAL SERVICES'!G15</f>
        <v>113655</v>
      </c>
      <c r="H302" s="34">
        <f>'PROFESSIONAL SERVICES'!H15</f>
        <v>103655</v>
      </c>
      <c r="I302" s="34">
        <f>'PROFESSIONAL SERVICES'!I15</f>
        <v>-10000</v>
      </c>
      <c r="J302" s="45">
        <f>'PROFESSIONAL SERVICES'!J15</f>
        <v>-8.7985570366459903E-2</v>
      </c>
      <c r="K302" s="34" t="e">
        <f>#REF!</f>
        <v>#REF!</v>
      </c>
    </row>
    <row r="304" spans="1:11" ht="15.75" thickBot="1" x14ac:dyDescent="0.3"/>
    <row r="305" spans="1:11" ht="63.75" thickBot="1" x14ac:dyDescent="0.3">
      <c r="A305" s="14"/>
      <c r="B305" s="14"/>
      <c r="C305" s="11"/>
      <c r="D305" s="1" t="s">
        <v>247</v>
      </c>
      <c r="E305" s="1" t="s">
        <v>230</v>
      </c>
      <c r="F305" s="1" t="s">
        <v>248</v>
      </c>
      <c r="G305" s="1" t="s">
        <v>499</v>
      </c>
      <c r="H305" s="1" t="s">
        <v>498</v>
      </c>
      <c r="I305" s="1" t="s">
        <v>172</v>
      </c>
      <c r="J305" s="1" t="s">
        <v>171</v>
      </c>
      <c r="K305" s="1" t="s">
        <v>216</v>
      </c>
    </row>
    <row r="306" spans="1:11" ht="15.75" thickTop="1" x14ac:dyDescent="0.25">
      <c r="A306" s="285" t="s">
        <v>131</v>
      </c>
      <c r="B306" s="285"/>
      <c r="C306" s="285"/>
      <c r="D306" s="2"/>
      <c r="E306" s="2"/>
      <c r="F306" s="2"/>
      <c r="G306" s="2"/>
      <c r="H306" s="2"/>
      <c r="I306" s="2"/>
      <c r="J306" s="2"/>
      <c r="K306" s="13"/>
    </row>
    <row r="307" spans="1:11" x14ac:dyDescent="0.25">
      <c r="B307" s="287" t="s">
        <v>1</v>
      </c>
      <c r="C307" s="287"/>
      <c r="D307" s="3"/>
      <c r="E307" s="3"/>
      <c r="F307" s="3"/>
      <c r="G307" s="3"/>
      <c r="H307" s="3"/>
      <c r="I307" s="3"/>
      <c r="J307" s="3"/>
      <c r="K307" s="3"/>
    </row>
    <row r="308" spans="1:11" x14ac:dyDescent="0.25">
      <c r="C308" t="s">
        <v>5</v>
      </c>
      <c r="D308" s="5">
        <f>STORMWATER!D6</f>
        <v>500</v>
      </c>
      <c r="E308" s="5">
        <f>STORMWATER!E6</f>
        <v>500</v>
      </c>
      <c r="F308" s="5">
        <f>STORMWATER!F6</f>
        <v>500</v>
      </c>
      <c r="G308" s="5">
        <f>STORMWATER!G6</f>
        <v>500</v>
      </c>
      <c r="H308" s="5">
        <f>STORMWATER!H6</f>
        <v>4500</v>
      </c>
      <c r="I308" s="5">
        <f>STORMWATER!I6</f>
        <v>4000</v>
      </c>
      <c r="J308" s="159">
        <f>STORMWATER!J6</f>
        <v>8</v>
      </c>
      <c r="K308" s="5" t="e">
        <f>#REF!</f>
        <v>#REF!</v>
      </c>
    </row>
    <row r="309" spans="1:11" x14ac:dyDescent="0.25">
      <c r="B309" s="287" t="s">
        <v>132</v>
      </c>
      <c r="C309" s="287"/>
      <c r="D309" s="5"/>
      <c r="E309" s="5">
        <f>STORMWATER!F7</f>
        <v>0</v>
      </c>
      <c r="F309" s="5"/>
      <c r="G309" s="5"/>
      <c r="H309" s="5"/>
      <c r="I309" s="5"/>
      <c r="J309" s="159"/>
      <c r="K309" s="5" t="s">
        <v>33</v>
      </c>
    </row>
    <row r="310" spans="1:11" x14ac:dyDescent="0.25">
      <c r="C310" t="s">
        <v>124</v>
      </c>
      <c r="D310" s="5">
        <f>STORMWATER!D8</f>
        <v>10700</v>
      </c>
      <c r="E310" s="5">
        <f>STORMWATER!E8</f>
        <v>10700</v>
      </c>
      <c r="F310" s="5">
        <f>STORMWATER!F8</f>
        <v>10500</v>
      </c>
      <c r="G310" s="5">
        <f>STORMWATER!G8</f>
        <v>10500</v>
      </c>
      <c r="H310" s="5">
        <f>STORMWATER!H8</f>
        <v>15000</v>
      </c>
      <c r="I310" s="5">
        <f>STORMWATER!I8</f>
        <v>4500</v>
      </c>
      <c r="J310" s="159">
        <f>STORMWATER!J8</f>
        <v>0.42857142857142855</v>
      </c>
      <c r="K310" s="5" t="e">
        <f>#REF!</f>
        <v>#REF!</v>
      </c>
    </row>
    <row r="311" spans="1:11" x14ac:dyDescent="0.25">
      <c r="C311" t="s">
        <v>133</v>
      </c>
      <c r="D311" s="5">
        <f>STORMWATER!D9</f>
        <v>1000</v>
      </c>
      <c r="E311" s="5">
        <f>STORMWATER!E9</f>
        <v>4000</v>
      </c>
      <c r="F311" s="5">
        <f>STORMWATER!F9</f>
        <v>0</v>
      </c>
      <c r="G311" s="5">
        <f>STORMWATER!G9</f>
        <v>10000</v>
      </c>
      <c r="H311" s="5">
        <f>STORMWATER!H9</f>
        <v>10000</v>
      </c>
      <c r="I311" s="5">
        <f>STORMWATER!I9</f>
        <v>0</v>
      </c>
      <c r="J311" s="159">
        <f>STORMWATER!J9</f>
        <v>0</v>
      </c>
      <c r="K311" s="5" t="e">
        <f>#REF!</f>
        <v>#REF!</v>
      </c>
    </row>
    <row r="312" spans="1:11" x14ac:dyDescent="0.25">
      <c r="C312" t="s">
        <v>29</v>
      </c>
      <c r="D312" s="5">
        <f>STORMWATER!D10</f>
        <v>10000</v>
      </c>
      <c r="E312" s="5">
        <f>STORMWATER!E10</f>
        <v>10000</v>
      </c>
      <c r="F312" s="5">
        <f>STORMWATER!F10</f>
        <v>0</v>
      </c>
      <c r="G312" s="5">
        <f>STORMWATER!G10</f>
        <v>0</v>
      </c>
      <c r="H312" s="5">
        <f>STORMWATER!H10</f>
        <v>0</v>
      </c>
      <c r="I312" s="5">
        <f>STORMWATER!I10</f>
        <v>0</v>
      </c>
      <c r="J312" s="159">
        <f>STORMWATER!J10</f>
        <v>0</v>
      </c>
      <c r="K312" s="5" t="e">
        <f>#REF!</f>
        <v>#REF!</v>
      </c>
    </row>
    <row r="313" spans="1:11" x14ac:dyDescent="0.25">
      <c r="C313" t="s">
        <v>64</v>
      </c>
      <c r="D313" s="5">
        <f>STORMWATER!D12</f>
        <v>210</v>
      </c>
      <c r="E313" s="5">
        <f>STORMWATER!E12</f>
        <v>290</v>
      </c>
      <c r="F313" s="5">
        <f>STORMWATER!F12</f>
        <v>290</v>
      </c>
      <c r="G313" s="5">
        <f>STORMWATER!G12</f>
        <v>600</v>
      </c>
      <c r="H313" s="5">
        <f>STORMWATER!H12</f>
        <v>0</v>
      </c>
      <c r="I313" s="5">
        <f>STORMWATER!I12</f>
        <v>-600</v>
      </c>
      <c r="J313" s="159">
        <f>STORMWATER!J12</f>
        <v>-1</v>
      </c>
      <c r="K313" s="5" t="e">
        <f>#REF!</f>
        <v>#REF!</v>
      </c>
    </row>
    <row r="314" spans="1:11" x14ac:dyDescent="0.25">
      <c r="C314" t="s">
        <v>129</v>
      </c>
      <c r="D314" s="5">
        <f>STORMWATER!D13</f>
        <v>2500</v>
      </c>
      <c r="E314" s="5">
        <f>STORMWATER!E13</f>
        <v>7500</v>
      </c>
      <c r="F314" s="5">
        <f>STORMWATER!F13</f>
        <v>0</v>
      </c>
      <c r="G314" s="5">
        <f>STORMWATER!G13</f>
        <v>250</v>
      </c>
      <c r="H314" s="5">
        <f>STORMWATER!H13</f>
        <v>0</v>
      </c>
      <c r="I314" s="5">
        <f>STORMWATER!I13</f>
        <v>-250</v>
      </c>
      <c r="J314" s="159">
        <f>STORMWATER!J13</f>
        <v>-1</v>
      </c>
      <c r="K314" s="5" t="e">
        <f>#REF!</f>
        <v>#REF!</v>
      </c>
    </row>
    <row r="315" spans="1:11" x14ac:dyDescent="0.25">
      <c r="B315" s="287" t="s">
        <v>10</v>
      </c>
      <c r="C315" s="287"/>
      <c r="D315" s="5"/>
      <c r="E315" s="5"/>
      <c r="F315" s="5"/>
      <c r="G315" s="5"/>
      <c r="H315" s="5"/>
      <c r="I315" s="5"/>
      <c r="J315" s="159"/>
      <c r="K315" s="5" t="s">
        <v>33</v>
      </c>
    </row>
    <row r="316" spans="1:11" x14ac:dyDescent="0.25">
      <c r="C316" t="s">
        <v>59</v>
      </c>
      <c r="D316" s="5">
        <f>STORMWATER!D15</f>
        <v>100</v>
      </c>
      <c r="E316" s="5">
        <f>STORMWATER!E15</f>
        <v>100</v>
      </c>
      <c r="F316" s="5">
        <f>STORMWATER!F15</f>
        <v>100</v>
      </c>
      <c r="G316" s="5">
        <f>STORMWATER!G15</f>
        <v>100</v>
      </c>
      <c r="H316" s="5">
        <f>STORMWATER!H15</f>
        <v>100</v>
      </c>
      <c r="I316" s="5">
        <f>STORMWATER!I15</f>
        <v>0</v>
      </c>
      <c r="J316" s="159">
        <f>STORMWATER!J15</f>
        <v>0</v>
      </c>
      <c r="K316" s="5" t="e">
        <f>#REF!</f>
        <v>#REF!</v>
      </c>
    </row>
    <row r="317" spans="1:11" x14ac:dyDescent="0.25">
      <c r="C317" t="s">
        <v>12</v>
      </c>
      <c r="D317" s="5">
        <f>STORMWATER!D16</f>
        <v>150</v>
      </c>
      <c r="E317" s="5">
        <f>STORMWATER!E16</f>
        <v>150</v>
      </c>
      <c r="F317" s="5">
        <f>STORMWATER!F16</f>
        <v>150</v>
      </c>
      <c r="G317" s="5">
        <f>STORMWATER!G16</f>
        <v>0</v>
      </c>
      <c r="H317" s="5">
        <f>STORMWATER!H16</f>
        <v>0</v>
      </c>
      <c r="I317" s="5">
        <f>STORMWATER!I16</f>
        <v>0</v>
      </c>
      <c r="J317" s="159" t="e">
        <f>STORMWATER!J16</f>
        <v>#DIV/0!</v>
      </c>
      <c r="K317" s="5" t="e">
        <f>#REF!</f>
        <v>#REF!</v>
      </c>
    </row>
    <row r="318" spans="1:11" x14ac:dyDescent="0.25">
      <c r="C318" t="s">
        <v>134</v>
      </c>
      <c r="D318" s="5">
        <f>STORMWATER!D17</f>
        <v>100</v>
      </c>
      <c r="E318" s="5">
        <f>STORMWATER!E17</f>
        <v>100</v>
      </c>
      <c r="F318" s="5">
        <f>STORMWATER!F17</f>
        <v>0</v>
      </c>
      <c r="G318" s="5">
        <f>STORMWATER!G17</f>
        <v>0</v>
      </c>
      <c r="H318" s="5">
        <f>STORMWATER!H17</f>
        <v>0</v>
      </c>
      <c r="I318" s="5">
        <f>STORMWATER!I17</f>
        <v>0</v>
      </c>
      <c r="J318" s="159">
        <f>STORMWATER!J17</f>
        <v>0</v>
      </c>
      <c r="K318" s="5" t="e">
        <f>#REF!</f>
        <v>#REF!</v>
      </c>
    </row>
    <row r="319" spans="1:11" x14ac:dyDescent="0.25">
      <c r="B319" s="287" t="s">
        <v>18</v>
      </c>
      <c r="C319" s="287"/>
      <c r="D319" s="5"/>
      <c r="E319" s="5"/>
      <c r="F319" s="5"/>
      <c r="G319" s="5"/>
      <c r="H319" s="5"/>
      <c r="I319" s="5"/>
      <c r="J319" s="159"/>
      <c r="K319" s="5" t="s">
        <v>33</v>
      </c>
    </row>
    <row r="320" spans="1:11" ht="15.75" thickBot="1" x14ac:dyDescent="0.3">
      <c r="C320" t="s">
        <v>20</v>
      </c>
      <c r="D320" s="5">
        <f>STORMWATER!D19</f>
        <v>500</v>
      </c>
      <c r="E320" s="5">
        <f>STORMWATER!E19</f>
        <v>500</v>
      </c>
      <c r="F320" s="5">
        <f>STORMWATER!F19</f>
        <v>250</v>
      </c>
      <c r="G320" s="5">
        <f>STORMWATER!G19</f>
        <v>250</v>
      </c>
      <c r="H320" s="5">
        <f>STORMWATER!H19</f>
        <v>750</v>
      </c>
      <c r="I320" s="5">
        <f>STORMWATER!I19</f>
        <v>500</v>
      </c>
      <c r="J320" s="159">
        <f>STORMWATER!J19</f>
        <v>2</v>
      </c>
      <c r="K320" s="5" t="e">
        <f>#REF!</f>
        <v>#REF!</v>
      </c>
    </row>
    <row r="321" spans="1:11" ht="28.7" customHeight="1" thickBot="1" x14ac:dyDescent="0.3">
      <c r="A321" s="282" t="s">
        <v>135</v>
      </c>
      <c r="B321" s="283"/>
      <c r="C321" s="284"/>
      <c r="D321" s="33">
        <f>STORMWATER!D20</f>
        <v>25760</v>
      </c>
      <c r="E321" s="33">
        <f>STORMWATER!E20</f>
        <v>33840</v>
      </c>
      <c r="F321" s="33">
        <f>STORMWATER!F20</f>
        <v>11790</v>
      </c>
      <c r="G321" s="33">
        <f>STORMWATER!G20</f>
        <v>22200</v>
      </c>
      <c r="H321" s="33">
        <f>STORMWATER!H20</f>
        <v>30850</v>
      </c>
      <c r="I321" s="33">
        <f>STORMWATER!I20</f>
        <v>8650</v>
      </c>
      <c r="J321" s="162">
        <f>STORMWATER!J20</f>
        <v>0.38963963963963966</v>
      </c>
      <c r="K321" s="34" t="e">
        <f>#REF!</f>
        <v>#REF!</v>
      </c>
    </row>
    <row r="322" spans="1:11" x14ac:dyDescent="0.25">
      <c r="A322" s="285" t="s">
        <v>214</v>
      </c>
      <c r="B322" s="285"/>
      <c r="C322" s="285"/>
      <c r="D322" s="13"/>
      <c r="E322" s="13"/>
      <c r="F322" s="13"/>
      <c r="G322" s="13"/>
      <c r="H322" s="13"/>
      <c r="I322" s="13"/>
      <c r="J322" s="13"/>
      <c r="K322" s="5" t="s">
        <v>33</v>
      </c>
    </row>
    <row r="323" spans="1:11" x14ac:dyDescent="0.25">
      <c r="B323" s="287" t="s">
        <v>136</v>
      </c>
      <c r="C323" s="287"/>
      <c r="D323" s="3"/>
      <c r="E323" s="3"/>
      <c r="F323" s="3"/>
      <c r="G323" s="3"/>
      <c r="H323" s="3"/>
      <c r="I323" s="3"/>
      <c r="J323" s="3"/>
      <c r="K323" s="5" t="s">
        <v>33</v>
      </c>
    </row>
    <row r="324" spans="1:11" x14ac:dyDescent="0.25">
      <c r="C324" t="s">
        <v>137</v>
      </c>
      <c r="D324" s="5">
        <f>'DISPATCH &amp; E911'!D6</f>
        <v>3225</v>
      </c>
      <c r="E324" s="5">
        <f>'DISPATCH &amp; E911'!E6</f>
        <v>3175</v>
      </c>
      <c r="F324" s="5">
        <f>'DISPATCH &amp; E911'!F6</f>
        <v>3175</v>
      </c>
      <c r="G324" s="5">
        <f>'DISPATCH &amp; E911'!G6</f>
        <v>5000</v>
      </c>
      <c r="H324" s="5">
        <f>'DISPATCH &amp; E911'!H6</f>
        <v>5000</v>
      </c>
      <c r="I324" s="5">
        <f>'DISPATCH &amp; E911'!I6</f>
        <v>0</v>
      </c>
      <c r="J324" s="159">
        <f>'DISPATCH &amp; E911'!J6</f>
        <v>0</v>
      </c>
      <c r="K324" s="5" t="e">
        <f>#REF!</f>
        <v>#REF!</v>
      </c>
    </row>
    <row r="325" spans="1:11" x14ac:dyDescent="0.25">
      <c r="C325" t="s">
        <v>138</v>
      </c>
      <c r="D325" s="5">
        <f>'DISPATCH &amp; E911'!D7</f>
        <v>33304</v>
      </c>
      <c r="E325" s="5">
        <f>'DISPATCH &amp; E911'!E7</f>
        <v>34961</v>
      </c>
      <c r="F325" s="5">
        <f>'DISPATCH &amp; E911'!F7</f>
        <v>34961</v>
      </c>
      <c r="G325" s="5">
        <f>'DISPATCH &amp; E911'!G7</f>
        <v>37000</v>
      </c>
      <c r="H325" s="5">
        <f>'DISPATCH &amp; E911'!H7</f>
        <v>37000</v>
      </c>
      <c r="I325" s="5">
        <f>'DISPATCH &amp; E911'!I7</f>
        <v>0</v>
      </c>
      <c r="J325" s="159">
        <f>'DISPATCH &amp; E911'!J7</f>
        <v>0</v>
      </c>
      <c r="K325" s="5" t="e">
        <f>#REF!</f>
        <v>#REF!</v>
      </c>
    </row>
    <row r="326" spans="1:11" x14ac:dyDescent="0.25">
      <c r="C326" t="s">
        <v>139</v>
      </c>
      <c r="D326" s="5">
        <f>'DISPATCH &amp; E911'!D8</f>
        <v>11849</v>
      </c>
      <c r="E326" s="5">
        <f>'DISPATCH &amp; E911'!E8</f>
        <v>12434</v>
      </c>
      <c r="F326" s="5">
        <f>'DISPATCH &amp; E911'!F8</f>
        <v>12434</v>
      </c>
      <c r="G326" s="5">
        <f>'DISPATCH &amp; E911'!G8</f>
        <v>15000</v>
      </c>
      <c r="H326" s="5">
        <f>'DISPATCH &amp; E911'!H8</f>
        <v>15000</v>
      </c>
      <c r="I326" s="5">
        <f>'DISPATCH &amp; E911'!I8</f>
        <v>0</v>
      </c>
      <c r="J326" s="159">
        <f>'DISPATCH &amp; E911'!J8</f>
        <v>0</v>
      </c>
      <c r="K326" s="5" t="e">
        <f>#REF!</f>
        <v>#REF!</v>
      </c>
    </row>
    <row r="327" spans="1:11" x14ac:dyDescent="0.25">
      <c r="C327" t="s">
        <v>140</v>
      </c>
      <c r="D327" s="5">
        <f>'DISPATCH &amp; E911'!D9</f>
        <v>14238</v>
      </c>
      <c r="E327" s="5">
        <f>'DISPATCH &amp; E911'!E9</f>
        <v>14970</v>
      </c>
      <c r="F327" s="5">
        <f>'DISPATCH &amp; E911'!F9</f>
        <v>14970</v>
      </c>
      <c r="G327" s="5">
        <f>'DISPATCH &amp; E911'!G9</f>
        <v>16000</v>
      </c>
      <c r="H327" s="5">
        <f>'DISPATCH &amp; E911'!H9</f>
        <v>16000</v>
      </c>
      <c r="I327" s="5">
        <f>'DISPATCH &amp; E911'!I9</f>
        <v>0</v>
      </c>
      <c r="J327" s="159">
        <f>'DISPATCH &amp; E911'!J9</f>
        <v>0</v>
      </c>
      <c r="K327" s="5" t="e">
        <f>#REF!</f>
        <v>#REF!</v>
      </c>
    </row>
    <row r="328" spans="1:11" ht="15.75" thickBot="1" x14ac:dyDescent="0.3">
      <c r="C328" t="s">
        <v>141</v>
      </c>
      <c r="D328" s="5">
        <f>'DISPATCH &amp; E911'!D10</f>
        <v>3262</v>
      </c>
      <c r="E328" s="5">
        <f>'DISPATCH &amp; E911'!E10</f>
        <v>3300</v>
      </c>
      <c r="F328" s="5">
        <f>'DISPATCH &amp; E911'!F10</f>
        <v>3400</v>
      </c>
      <c r="G328" s="5">
        <f>'DISPATCH &amp; E911'!G10</f>
        <v>4000</v>
      </c>
      <c r="H328" s="5">
        <f>'DISPATCH &amp; E911'!H10</f>
        <v>0</v>
      </c>
      <c r="I328" s="5">
        <f>'DISPATCH &amp; E911'!I10</f>
        <v>-4000</v>
      </c>
      <c r="J328" s="159">
        <f>'DISPATCH &amp; E911'!J10</f>
        <v>-1</v>
      </c>
      <c r="K328" s="5" t="e">
        <f>#REF!</f>
        <v>#REF!</v>
      </c>
    </row>
    <row r="329" spans="1:11" ht="28.7" customHeight="1" thickBot="1" x14ac:dyDescent="0.3">
      <c r="A329" s="282" t="s">
        <v>143</v>
      </c>
      <c r="B329" s="283"/>
      <c r="C329" s="284"/>
      <c r="D329" s="34">
        <f>SUM(D324:D328)</f>
        <v>65878</v>
      </c>
      <c r="E329" s="158">
        <f>'DISPATCH &amp; E911'!E11</f>
        <v>68840</v>
      </c>
      <c r="F329" s="34">
        <f>SUM(F324:F328)</f>
        <v>68940</v>
      </c>
      <c r="G329" s="158">
        <f>'DISPATCH &amp; E911'!G11</f>
        <v>77000</v>
      </c>
      <c r="H329" s="34">
        <f>'DISPATCH &amp; E911'!H11:J11</f>
        <v>73000</v>
      </c>
      <c r="I329" s="34">
        <f>'DISPATCH &amp; E911'!I11</f>
        <v>-4000</v>
      </c>
      <c r="J329" s="45">
        <f>'DISPATCH &amp; E911'!J11</f>
        <v>-5.1948051948051951E-2</v>
      </c>
      <c r="K329" s="34" t="e">
        <f>#REF!</f>
        <v>#REF!</v>
      </c>
    </row>
    <row r="330" spans="1:11" x14ac:dyDescent="0.25">
      <c r="A330" s="285" t="s">
        <v>144</v>
      </c>
      <c r="B330" s="285"/>
      <c r="C330" s="285"/>
      <c r="D330" s="13"/>
      <c r="E330" s="13"/>
      <c r="F330" s="13"/>
      <c r="G330" s="13"/>
      <c r="H330" s="13"/>
      <c r="I330" s="13"/>
      <c r="J330" s="13"/>
      <c r="K330" s="5" t="s">
        <v>33</v>
      </c>
    </row>
    <row r="331" spans="1:11" x14ac:dyDescent="0.25">
      <c r="B331" s="287" t="s">
        <v>145</v>
      </c>
      <c r="C331" s="287"/>
      <c r="D331" s="3"/>
      <c r="E331" s="3"/>
      <c r="F331" s="3"/>
      <c r="G331" s="3"/>
      <c r="H331" s="3"/>
      <c r="I331" s="3"/>
      <c r="J331" s="3"/>
      <c r="K331" s="5" t="s">
        <v>33</v>
      </c>
    </row>
    <row r="332" spans="1:11" x14ac:dyDescent="0.25">
      <c r="C332" t="s">
        <v>146</v>
      </c>
      <c r="D332" s="5">
        <f>UTILITIES!D6</f>
        <v>6000</v>
      </c>
      <c r="E332" s="5">
        <f>UTILITIES!E6</f>
        <v>6000</v>
      </c>
      <c r="F332" s="5">
        <f>UTILITIES!F6</f>
        <v>6500</v>
      </c>
      <c r="G332" s="5">
        <f>UTILITIES!G6</f>
        <v>6500</v>
      </c>
      <c r="H332" s="5">
        <f>UTILITIES!H6</f>
        <v>0</v>
      </c>
      <c r="I332" s="5">
        <f>UTILITIES!I6</f>
        <v>-6500</v>
      </c>
      <c r="J332" s="159">
        <f>UTILITIES!J6</f>
        <v>-1</v>
      </c>
      <c r="K332" s="5" t="e">
        <f>#REF!</f>
        <v>#REF!</v>
      </c>
    </row>
    <row r="333" spans="1:11" x14ac:dyDescent="0.25">
      <c r="C333" t="s">
        <v>147</v>
      </c>
      <c r="D333" s="5">
        <f>UTILITIES!D7</f>
        <v>8600</v>
      </c>
      <c r="E333" s="5">
        <f>UTILITIES!E7</f>
        <v>8600</v>
      </c>
      <c r="F333" s="5">
        <f>UTILITIES!F7</f>
        <v>9000</v>
      </c>
      <c r="G333" s="5">
        <f>UTILITIES!G7</f>
        <v>10000</v>
      </c>
      <c r="H333" s="5">
        <f>UTILITIES!H7</f>
        <v>0</v>
      </c>
      <c r="I333" s="5">
        <f>UTILITIES!I7</f>
        <v>-10000</v>
      </c>
      <c r="J333" s="159">
        <f>UTILITIES!J7</f>
        <v>-1</v>
      </c>
      <c r="K333" s="5" t="e">
        <f>#REF!</f>
        <v>#REF!</v>
      </c>
    </row>
    <row r="334" spans="1:11" x14ac:dyDescent="0.25">
      <c r="C334" t="s">
        <v>148</v>
      </c>
      <c r="D334" s="5">
        <f>UTILITIES!D8</f>
        <v>20000</v>
      </c>
      <c r="E334" s="5">
        <f>UTILITIES!E8</f>
        <v>17500</v>
      </c>
      <c r="F334" s="5">
        <f>UTILITIES!F8</f>
        <v>20000</v>
      </c>
      <c r="G334" s="5">
        <f>UTILITIES!G8</f>
        <v>20000</v>
      </c>
      <c r="H334" s="5">
        <f>UTILITIES!H8</f>
        <v>0</v>
      </c>
      <c r="I334" s="5">
        <f>UTILITIES!I8</f>
        <v>-20000</v>
      </c>
      <c r="J334" s="159">
        <f>UTILITIES!J8</f>
        <v>-1</v>
      </c>
      <c r="K334" s="5" t="e">
        <f>#REF!</f>
        <v>#REF!</v>
      </c>
    </row>
    <row r="335" spans="1:11" x14ac:dyDescent="0.25">
      <c r="C335" t="s">
        <v>149</v>
      </c>
      <c r="D335" s="5">
        <f>UTILITIES!D9</f>
        <v>16800</v>
      </c>
      <c r="E335" s="5">
        <f>UTILITIES!E9</f>
        <v>17000</v>
      </c>
      <c r="F335" s="5">
        <f>UTILITIES!F9</f>
        <v>18000</v>
      </c>
      <c r="G335" s="5">
        <f>UTILITIES!G9</f>
        <v>20000</v>
      </c>
      <c r="H335" s="5">
        <f>UTILITIES!H9</f>
        <v>0</v>
      </c>
      <c r="I335" s="5">
        <f>UTILITIES!I9</f>
        <v>-20000</v>
      </c>
      <c r="J335" s="159">
        <f>UTILITIES!J9</f>
        <v>-1</v>
      </c>
      <c r="K335" s="5" t="e">
        <f>#REF!</f>
        <v>#REF!</v>
      </c>
    </row>
    <row r="336" spans="1:11" x14ac:dyDescent="0.25">
      <c r="C336" t="s">
        <v>150</v>
      </c>
      <c r="D336" s="5">
        <f>UTILITIES!D10</f>
        <v>1970</v>
      </c>
      <c r="E336" s="5">
        <f>UTILITIES!E10</f>
        <v>1970</v>
      </c>
      <c r="F336" s="5">
        <f>UTILITIES!F10</f>
        <v>1970</v>
      </c>
      <c r="G336" s="5">
        <f>UTILITIES!G10</f>
        <v>2300</v>
      </c>
      <c r="H336" s="5">
        <f>UTILITIES!H10</f>
        <v>0</v>
      </c>
      <c r="I336" s="5">
        <f>UTILITIES!I10</f>
        <v>-2300</v>
      </c>
      <c r="J336" s="159">
        <f>UTILITIES!J10</f>
        <v>-1</v>
      </c>
      <c r="K336" s="5" t="e">
        <f>#REF!</f>
        <v>#REF!</v>
      </c>
    </row>
    <row r="337" spans="1:11" x14ac:dyDescent="0.25">
      <c r="C337" t="s">
        <v>151</v>
      </c>
      <c r="D337" s="5">
        <f>UTILITIES!D11</f>
        <v>2322</v>
      </c>
      <c r="E337" s="5">
        <f>UTILITIES!E11</f>
        <v>2322</v>
      </c>
      <c r="F337" s="5">
        <f>UTILITIES!F11</f>
        <v>1800</v>
      </c>
      <c r="G337" s="5">
        <f>UTILITIES!G11</f>
        <v>1800</v>
      </c>
      <c r="H337" s="5">
        <f>UTILITIES!H11</f>
        <v>0</v>
      </c>
      <c r="I337" s="5">
        <f>UTILITIES!I11</f>
        <v>-1800</v>
      </c>
      <c r="J337" s="159">
        <f>UTILITIES!J11</f>
        <v>-1</v>
      </c>
      <c r="K337" s="5" t="e">
        <f>#REF!</f>
        <v>#REF!</v>
      </c>
    </row>
    <row r="338" spans="1:11" x14ac:dyDescent="0.25">
      <c r="C338" t="s">
        <v>152</v>
      </c>
      <c r="D338" s="5">
        <f>UTILITIES!D12</f>
        <v>5358</v>
      </c>
      <c r="E338" s="5">
        <f>UTILITIES!E12</f>
        <v>7376</v>
      </c>
      <c r="F338" s="5">
        <f>UTILITIES!F12</f>
        <v>4200</v>
      </c>
      <c r="G338" s="5">
        <f>UTILITIES!G12</f>
        <v>5000</v>
      </c>
      <c r="H338" s="5">
        <f>UTILITIES!H12</f>
        <v>0</v>
      </c>
      <c r="I338" s="5">
        <f>UTILITIES!I12</f>
        <v>-5000</v>
      </c>
      <c r="J338" s="159">
        <f>UTILITIES!J12</f>
        <v>-1</v>
      </c>
      <c r="K338" s="5" t="e">
        <f>#REF!</f>
        <v>#REF!</v>
      </c>
    </row>
    <row r="339" spans="1:11" x14ac:dyDescent="0.25">
      <c r="B339" s="287" t="s">
        <v>153</v>
      </c>
      <c r="C339" s="287"/>
      <c r="D339" s="5">
        <f>UTILITIES!D13</f>
        <v>0</v>
      </c>
      <c r="E339" s="5">
        <f>UTILITIES!E13</f>
        <v>0</v>
      </c>
      <c r="F339" s="5"/>
      <c r="G339" s="5"/>
      <c r="H339" s="5"/>
      <c r="I339" s="5"/>
      <c r="J339" s="159"/>
      <c r="K339" s="5" t="s">
        <v>33</v>
      </c>
    </row>
    <row r="340" spans="1:11" x14ac:dyDescent="0.25">
      <c r="C340" t="s">
        <v>149</v>
      </c>
      <c r="D340" s="5">
        <f>UTILITIES!D14</f>
        <v>13500</v>
      </c>
      <c r="E340" s="5">
        <f>UTILITIES!E14</f>
        <v>13500</v>
      </c>
      <c r="F340" s="5">
        <f>UTILITIES!F14</f>
        <v>14000</v>
      </c>
      <c r="G340" s="5">
        <f>UTILITIES!G14</f>
        <v>15000</v>
      </c>
      <c r="H340" s="5">
        <f>UTILITIES!H14</f>
        <v>15000</v>
      </c>
      <c r="I340" s="5">
        <f>UTILITIES!I14</f>
        <v>0</v>
      </c>
      <c r="J340" s="159">
        <f>UTILITIES!J14</f>
        <v>0</v>
      </c>
      <c r="K340" s="5" t="e">
        <f>#REF!</f>
        <v>#REF!</v>
      </c>
    </row>
    <row r="341" spans="1:11" x14ac:dyDescent="0.25">
      <c r="B341" s="287" t="s">
        <v>154</v>
      </c>
      <c r="C341" s="287"/>
      <c r="D341" s="5"/>
      <c r="E341" s="5"/>
      <c r="F341" s="5"/>
      <c r="G341" s="5"/>
      <c r="H341" s="5"/>
      <c r="I341" s="5"/>
      <c r="J341" s="159"/>
      <c r="K341" s="5" t="s">
        <v>33</v>
      </c>
    </row>
    <row r="342" spans="1:11" ht="15.75" thickBot="1" x14ac:dyDescent="0.3">
      <c r="C342" t="s">
        <v>150</v>
      </c>
      <c r="D342" s="5">
        <f>UTILITIES!D16</f>
        <v>81228</v>
      </c>
      <c r="E342" s="5">
        <f>UTILITIES!E16</f>
        <v>81228</v>
      </c>
      <c r="F342" s="5">
        <f>UTILITIES!F16</f>
        <v>82000</v>
      </c>
      <c r="G342" s="5">
        <f>UTILITIES!G16</f>
        <v>97295</v>
      </c>
      <c r="H342" s="5">
        <f>UTILITIES!H16</f>
        <v>133408</v>
      </c>
      <c r="I342" s="5">
        <f>UTILITIES!I16</f>
        <v>36113</v>
      </c>
      <c r="J342" s="159">
        <f>UTILITIES!J16</f>
        <v>0.37117015262860376</v>
      </c>
      <c r="K342" s="5" t="e">
        <f>#REF!</f>
        <v>#REF!</v>
      </c>
    </row>
    <row r="343" spans="1:11" ht="28.7" customHeight="1" thickBot="1" x14ac:dyDescent="0.3">
      <c r="A343" s="282" t="s">
        <v>155</v>
      </c>
      <c r="B343" s="283"/>
      <c r="C343" s="284"/>
      <c r="D343" s="34">
        <f t="shared" ref="D343:F343" si="11">SUM(D332:D342)</f>
        <v>155778</v>
      </c>
      <c r="E343" s="34">
        <f t="shared" si="11"/>
        <v>155496</v>
      </c>
      <c r="F343" s="34">
        <f t="shared" si="11"/>
        <v>157470</v>
      </c>
      <c r="G343" s="158">
        <f>UTILITIES!G17</f>
        <v>177895</v>
      </c>
      <c r="H343" s="34">
        <f>UTILITIES!H17</f>
        <v>148408</v>
      </c>
      <c r="I343" s="34">
        <f>UTILITIES!I17</f>
        <v>-29487</v>
      </c>
      <c r="J343" s="45">
        <f>UTILITIES!J17</f>
        <v>-0.16575508024396413</v>
      </c>
      <c r="K343" s="34" t="e">
        <f>#REF!</f>
        <v>#REF!</v>
      </c>
    </row>
    <row r="344" spans="1:11" ht="28.7" customHeight="1" x14ac:dyDescent="0.25"/>
    <row r="345" spans="1:11" ht="28.7" customHeight="1" thickBot="1" x14ac:dyDescent="0.3"/>
    <row r="346" spans="1:11" ht="63.75" thickBot="1" x14ac:dyDescent="0.3">
      <c r="A346" s="14"/>
      <c r="B346" s="14"/>
      <c r="C346" s="11"/>
      <c r="D346" s="1" t="s">
        <v>247</v>
      </c>
      <c r="E346" s="1" t="s">
        <v>230</v>
      </c>
      <c r="F346" s="1" t="s">
        <v>248</v>
      </c>
      <c r="G346" s="1" t="s">
        <v>499</v>
      </c>
      <c r="H346" s="1" t="s">
        <v>498</v>
      </c>
      <c r="I346" s="1" t="s">
        <v>172</v>
      </c>
      <c r="J346" s="1" t="s">
        <v>171</v>
      </c>
      <c r="K346" s="1" t="s">
        <v>216</v>
      </c>
    </row>
    <row r="347" spans="1:11" ht="15.75" thickTop="1" x14ac:dyDescent="0.25">
      <c r="A347" s="285" t="s">
        <v>156</v>
      </c>
      <c r="B347" s="285"/>
      <c r="C347" s="285"/>
      <c r="D347" s="2"/>
      <c r="E347" s="2"/>
      <c r="F347" s="2"/>
      <c r="G347" s="2"/>
      <c r="H347" s="2"/>
      <c r="I347" s="2"/>
      <c r="J347" s="2"/>
      <c r="K347" s="13"/>
    </row>
    <row r="348" spans="1:11" x14ac:dyDescent="0.25">
      <c r="B348" s="287" t="s">
        <v>157</v>
      </c>
      <c r="C348" s="287"/>
      <c r="D348" s="3"/>
      <c r="E348" s="3"/>
      <c r="F348" s="3"/>
      <c r="G348" s="3"/>
      <c r="H348" s="3"/>
      <c r="I348" s="3"/>
      <c r="J348" s="3"/>
      <c r="K348" s="3"/>
    </row>
    <row r="349" spans="1:11" x14ac:dyDescent="0.25">
      <c r="C349" t="s">
        <v>46</v>
      </c>
      <c r="D349" s="5">
        <f>ORGANIZATIONS!D6</f>
        <v>4860</v>
      </c>
      <c r="E349" s="5">
        <f>ORGANIZATIONS!E6</f>
        <v>4875</v>
      </c>
      <c r="F349" s="5">
        <f>ORGANIZATIONS!F6</f>
        <v>5093</v>
      </c>
      <c r="G349" s="5">
        <f>ORGANIZATIONS!G6</f>
        <v>6000</v>
      </c>
      <c r="H349" s="5">
        <f>ORGANIZATIONS!H6</f>
        <v>6500</v>
      </c>
      <c r="I349" s="5">
        <f>ORGANIZATIONS!I6</f>
        <v>500</v>
      </c>
      <c r="J349" s="159">
        <f>ORGANIZATIONS!J6</f>
        <v>8.3333333333333329E-2</v>
      </c>
      <c r="K349" s="5" t="e">
        <f>#REF!</f>
        <v>#REF!</v>
      </c>
    </row>
    <row r="350" spans="1:11" x14ac:dyDescent="0.25">
      <c r="B350" s="287" t="s">
        <v>158</v>
      </c>
      <c r="C350" s="287"/>
      <c r="D350" s="5"/>
      <c r="E350" s="5"/>
      <c r="F350" s="5"/>
      <c r="G350" s="5"/>
      <c r="H350" s="5"/>
      <c r="I350" s="5"/>
      <c r="J350" s="159"/>
      <c r="K350" s="5" t="s">
        <v>33</v>
      </c>
    </row>
    <row r="351" spans="1:11" x14ac:dyDescent="0.25">
      <c r="C351" t="s">
        <v>46</v>
      </c>
      <c r="D351" s="5">
        <f>ORGANIZATIONS!D8</f>
        <v>5285</v>
      </c>
      <c r="E351" s="5">
        <f>ORGANIZATIONS!E8</f>
        <v>5315</v>
      </c>
      <c r="F351" s="5">
        <f>ORGANIZATIONS!F8</f>
        <v>5646</v>
      </c>
      <c r="G351" s="5">
        <f>ORGANIZATIONS!G8</f>
        <v>6650</v>
      </c>
      <c r="H351" s="5">
        <f>ORGANIZATIONS!H8</f>
        <v>6700</v>
      </c>
      <c r="I351" s="5">
        <f>ORGANIZATIONS!I8</f>
        <v>50</v>
      </c>
      <c r="J351" s="159">
        <f>ORGANIZATIONS!J8</f>
        <v>7.5187969924812026E-3</v>
      </c>
      <c r="K351" s="5" t="e">
        <f>#REF!</f>
        <v>#REF!</v>
      </c>
    </row>
    <row r="352" spans="1:11" x14ac:dyDescent="0.25">
      <c r="B352" s="287" t="s">
        <v>159</v>
      </c>
      <c r="C352" s="287"/>
      <c r="D352" s="5"/>
      <c r="E352" s="5"/>
      <c r="F352" s="5"/>
      <c r="G352" s="5"/>
      <c r="H352" s="5"/>
      <c r="I352" s="5"/>
      <c r="J352" s="159"/>
      <c r="K352" s="5" t="s">
        <v>33</v>
      </c>
    </row>
    <row r="353" spans="1:11" x14ac:dyDescent="0.25">
      <c r="C353" t="s">
        <v>46</v>
      </c>
      <c r="D353" s="5">
        <f>ORGANIZATIONS!D10</f>
        <v>2000</v>
      </c>
      <c r="E353" s="5">
        <f>ORGANIZATIONS!E10</f>
        <v>2000</v>
      </c>
      <c r="F353" s="5">
        <f>ORGANIZATIONS!F10</f>
        <v>3000</v>
      </c>
      <c r="G353" s="5">
        <f>ORGANIZATIONS!G10</f>
        <v>3000</v>
      </c>
      <c r="H353" s="5">
        <f>ORGANIZATIONS!H10</f>
        <v>3000</v>
      </c>
      <c r="I353" s="5">
        <f>ORGANIZATIONS!I10</f>
        <v>0</v>
      </c>
      <c r="J353" s="159">
        <f>ORGANIZATIONS!J10</f>
        <v>0</v>
      </c>
      <c r="K353" s="5" t="e">
        <f>#REF!</f>
        <v>#REF!</v>
      </c>
    </row>
    <row r="354" spans="1:11" x14ac:dyDescent="0.25">
      <c r="B354" s="287" t="s">
        <v>160</v>
      </c>
      <c r="C354" s="287"/>
      <c r="D354" s="5"/>
      <c r="E354" s="5"/>
      <c r="F354" s="5"/>
      <c r="G354" s="5"/>
      <c r="H354" s="5"/>
      <c r="I354" s="5"/>
      <c r="J354" s="159"/>
      <c r="K354" s="5" t="s">
        <v>33</v>
      </c>
    </row>
    <row r="355" spans="1:11" x14ac:dyDescent="0.25">
      <c r="C355" t="s">
        <v>161</v>
      </c>
      <c r="D355" s="5">
        <f>ORGANIZATIONS!D12</f>
        <v>1500</v>
      </c>
      <c r="E355" s="5">
        <f>ORGANIZATIONS!E12</f>
        <v>1500</v>
      </c>
      <c r="F355" s="5">
        <f>ORGANIZATIONS!F12</f>
        <v>1500</v>
      </c>
      <c r="G355" s="5">
        <f>ORGANIZATIONS!G12</f>
        <v>1500</v>
      </c>
      <c r="H355" s="5">
        <f>ORGANIZATIONS!H12</f>
        <v>1500</v>
      </c>
      <c r="I355" s="5">
        <f>ORGANIZATIONS!I12</f>
        <v>0</v>
      </c>
      <c r="J355" s="159">
        <f>ORGANIZATIONS!J12</f>
        <v>0</v>
      </c>
      <c r="K355" s="5" t="e">
        <f>#REF!</f>
        <v>#REF!</v>
      </c>
    </row>
    <row r="356" spans="1:11" x14ac:dyDescent="0.25">
      <c r="B356" s="287" t="s">
        <v>162</v>
      </c>
      <c r="C356" s="287"/>
      <c r="D356" s="5"/>
      <c r="E356" s="5"/>
      <c r="F356" s="5"/>
      <c r="G356" s="5"/>
      <c r="H356" s="5"/>
      <c r="I356" s="5"/>
      <c r="J356" s="159"/>
      <c r="K356" s="5" t="s">
        <v>33</v>
      </c>
    </row>
    <row r="357" spans="1:11" x14ac:dyDescent="0.25">
      <c r="C357" t="s">
        <v>161</v>
      </c>
      <c r="D357" s="5">
        <f>ORGANIZATIONS!D14</f>
        <v>750</v>
      </c>
      <c r="E357" s="5">
        <f>ORGANIZATIONS!E14</f>
        <v>750</v>
      </c>
      <c r="F357" s="5">
        <f>ORGANIZATIONS!F14</f>
        <v>750</v>
      </c>
      <c r="G357" s="5">
        <f>ORGANIZATIONS!G14</f>
        <v>0</v>
      </c>
      <c r="H357" s="5">
        <f>ORGANIZATIONS!H14</f>
        <v>0</v>
      </c>
      <c r="I357" s="5">
        <f>ORGANIZATIONS!I14</f>
        <v>0</v>
      </c>
      <c r="J357" s="159">
        <f>ORGANIZATIONS!J14</f>
        <v>0</v>
      </c>
      <c r="K357" s="5" t="e">
        <f>#REF!</f>
        <v>#REF!</v>
      </c>
    </row>
    <row r="358" spans="1:11" x14ac:dyDescent="0.25">
      <c r="C358" t="s">
        <v>163</v>
      </c>
      <c r="D358" s="5">
        <f>ORGANIZATIONS!D15</f>
        <v>750</v>
      </c>
      <c r="E358" s="5">
        <f>ORGANIZATIONS!E15</f>
        <v>750</v>
      </c>
      <c r="F358" s="5">
        <f>ORGANIZATIONS!F15</f>
        <v>750</v>
      </c>
      <c r="G358" s="5">
        <f>ORGANIZATIONS!G15</f>
        <v>1500</v>
      </c>
      <c r="H358" s="5">
        <f>ORGANIZATIONS!H15</f>
        <v>1500</v>
      </c>
      <c r="I358" s="5">
        <f>ORGANIZATIONS!I15</f>
        <v>750</v>
      </c>
      <c r="J358" s="159">
        <f>ORGANIZATIONS!J15</f>
        <v>0.5</v>
      </c>
      <c r="K358" s="5" t="e">
        <f>#REF!</f>
        <v>#REF!</v>
      </c>
    </row>
    <row r="359" spans="1:11" x14ac:dyDescent="0.25">
      <c r="B359" s="4"/>
      <c r="C359" s="4" t="s">
        <v>215</v>
      </c>
      <c r="D359" s="5"/>
      <c r="E359" s="5"/>
      <c r="F359" s="5"/>
      <c r="G359" s="5"/>
      <c r="H359" s="5"/>
      <c r="I359" s="5"/>
      <c r="J359" s="159"/>
      <c r="K359" s="5" t="s">
        <v>33</v>
      </c>
    </row>
    <row r="360" spans="1:11" ht="15.75" thickBot="1" x14ac:dyDescent="0.3">
      <c r="C360" t="s">
        <v>161</v>
      </c>
      <c r="D360" s="5">
        <v>0</v>
      </c>
      <c r="E360" s="5">
        <f>ORGANIZATIONS!E19</f>
        <v>0</v>
      </c>
      <c r="F360" s="5">
        <f>ORGANIZATIONS!F19</f>
        <v>0</v>
      </c>
      <c r="G360" s="5">
        <f>ORGANIZATIONS!G19</f>
        <v>0</v>
      </c>
      <c r="H360" s="5">
        <f>ORGANIZATIONS!H19</f>
        <v>1400</v>
      </c>
      <c r="I360" s="5">
        <f>ORGANIZATIONS!I19</f>
        <v>1400</v>
      </c>
      <c r="J360" s="159">
        <f>ORGANIZATIONS!J19</f>
        <v>0</v>
      </c>
      <c r="K360" s="5" t="e">
        <f>#REF!</f>
        <v>#REF!</v>
      </c>
    </row>
    <row r="361" spans="1:11" ht="28.7" customHeight="1" thickBot="1" x14ac:dyDescent="0.3">
      <c r="A361" s="282" t="s">
        <v>166</v>
      </c>
      <c r="B361" s="283"/>
      <c r="C361" s="284"/>
      <c r="D361" s="34">
        <f t="shared" ref="D361:F361" si="12">SUM(D349:D360)</f>
        <v>15145</v>
      </c>
      <c r="E361" s="34">
        <f t="shared" si="12"/>
        <v>15190</v>
      </c>
      <c r="F361" s="34">
        <f t="shared" si="12"/>
        <v>16739</v>
      </c>
      <c r="G361" s="34">
        <f>ORGANIZATIONS!G20</f>
        <v>18650</v>
      </c>
      <c r="H361" s="34">
        <f>ORGANIZATIONS!H20</f>
        <v>20600</v>
      </c>
      <c r="I361" s="34">
        <f>ORGANIZATIONS!I20</f>
        <v>2700</v>
      </c>
      <c r="J361" s="45">
        <f>ORGANIZATIONS!J20</f>
        <v>0.1447721179624665</v>
      </c>
      <c r="K361" s="34" t="e">
        <f>#REF!</f>
        <v>#REF!</v>
      </c>
    </row>
    <row r="362" spans="1:11" x14ac:dyDescent="0.25">
      <c r="A362" s="285" t="s">
        <v>164</v>
      </c>
      <c r="B362" s="285"/>
      <c r="C362" s="285"/>
      <c r="D362" s="13"/>
      <c r="E362" s="13"/>
      <c r="F362" s="13"/>
      <c r="G362" s="13"/>
      <c r="H362" s="13"/>
      <c r="I362" s="13"/>
      <c r="J362" s="13"/>
      <c r="K362" s="5" t="s">
        <v>33</v>
      </c>
    </row>
    <row r="363" spans="1:11" x14ac:dyDescent="0.25">
      <c r="B363" s="287" t="s">
        <v>196</v>
      </c>
      <c r="C363" s="287"/>
      <c r="D363" s="3"/>
      <c r="E363" s="3"/>
      <c r="F363" s="3"/>
      <c r="G363" s="3"/>
      <c r="H363" s="3"/>
      <c r="I363" s="3"/>
      <c r="J363" s="3"/>
      <c r="K363" s="5" t="s">
        <v>33</v>
      </c>
    </row>
    <row r="364" spans="1:11" ht="15.75" thickBot="1" x14ac:dyDescent="0.3">
      <c r="C364" t="s">
        <v>165</v>
      </c>
      <c r="D364" s="5">
        <f>'GENERAL ASSISTANCE'!D6</f>
        <v>2000</v>
      </c>
      <c r="E364" s="5">
        <f>'GENERAL ASSISTANCE'!E6</f>
        <v>2000</v>
      </c>
      <c r="F364" s="5">
        <f>'GENERAL ASSISTANCE'!F6</f>
        <v>2000</v>
      </c>
      <c r="G364" s="5">
        <f>'GENERAL ASSISTANCE'!G6</f>
        <v>2000</v>
      </c>
      <c r="H364" s="5">
        <f>'GENERAL ASSISTANCE'!H6</f>
        <v>2000</v>
      </c>
      <c r="I364" s="5">
        <f>'GENERAL ASSISTANCE'!I6</f>
        <v>0</v>
      </c>
      <c r="J364" s="164">
        <f>'GENERAL ASSISTANCE'!J6</f>
        <v>0</v>
      </c>
      <c r="K364" s="5" t="e">
        <f>#REF!</f>
        <v>#REF!</v>
      </c>
    </row>
    <row r="365" spans="1:11" ht="28.7" customHeight="1" thickBot="1" x14ac:dyDescent="0.3">
      <c r="A365" s="282" t="s">
        <v>167</v>
      </c>
      <c r="B365" s="283"/>
      <c r="C365" s="284"/>
      <c r="D365" s="34">
        <f>'GENERAL ASSISTANCE'!D7</f>
        <v>2000</v>
      </c>
      <c r="E365" s="34">
        <f>'GENERAL ASSISTANCE'!E7</f>
        <v>2000</v>
      </c>
      <c r="F365" s="34">
        <f>'GENERAL ASSISTANCE'!F7</f>
        <v>2000</v>
      </c>
      <c r="G365" s="34">
        <f>'GENERAL ASSISTANCE'!G7</f>
        <v>2000</v>
      </c>
      <c r="H365" s="34">
        <f>'GENERAL ASSISTANCE'!H7</f>
        <v>2000</v>
      </c>
      <c r="I365" s="34">
        <f>'GENERAL ASSISTANCE'!I7</f>
        <v>0</v>
      </c>
      <c r="J365" s="45">
        <f>'GENERAL ASSISTANCE'!J7</f>
        <v>0</v>
      </c>
      <c r="K365" s="53" t="e">
        <f>#REF!</f>
        <v>#REF!</v>
      </c>
    </row>
    <row r="366" spans="1:11" x14ac:dyDescent="0.25">
      <c r="A366" s="285" t="s">
        <v>168</v>
      </c>
      <c r="B366" s="285"/>
      <c r="C366" s="285"/>
      <c r="D366" s="13"/>
      <c r="E366" s="13"/>
      <c r="F366" s="13"/>
      <c r="G366" s="13"/>
      <c r="H366" s="13"/>
      <c r="I366" s="13"/>
      <c r="J366" s="13"/>
      <c r="K366" s="5" t="s">
        <v>33</v>
      </c>
    </row>
    <row r="367" spans="1:11" x14ac:dyDescent="0.25">
      <c r="B367" s="287" t="s">
        <v>231</v>
      </c>
      <c r="C367" s="287"/>
      <c r="D367" s="3"/>
      <c r="E367" s="3"/>
      <c r="F367" s="3"/>
      <c r="G367" s="3"/>
      <c r="H367" s="3"/>
      <c r="I367" s="3"/>
      <c r="J367" s="3"/>
      <c r="K367" s="5" t="s">
        <v>33</v>
      </c>
    </row>
    <row r="368" spans="1:11" x14ac:dyDescent="0.25">
      <c r="C368" t="s">
        <v>161</v>
      </c>
      <c r="D368" s="5">
        <f>'NON PROFIT'!D6</f>
        <v>2000</v>
      </c>
      <c r="E368" s="5">
        <f>'NON PROFIT'!E6</f>
        <v>2000</v>
      </c>
      <c r="F368" s="5">
        <f>'NON PROFIT'!F6</f>
        <v>2000</v>
      </c>
      <c r="G368" s="5">
        <v>2000</v>
      </c>
      <c r="H368" s="5">
        <f>'NON PROFIT'!H6</f>
        <v>2200</v>
      </c>
      <c r="I368" s="5">
        <f>'NON PROFIT'!I6</f>
        <v>0</v>
      </c>
      <c r="J368" s="159">
        <f>'NON PROFIT'!J6</f>
        <v>0</v>
      </c>
      <c r="K368" s="5" t="e">
        <f>#REF!</f>
        <v>#REF!</v>
      </c>
    </row>
    <row r="369" spans="1:11" x14ac:dyDescent="0.25">
      <c r="B369" s="287" t="s">
        <v>232</v>
      </c>
      <c r="C369" s="287"/>
      <c r="D369" s="5" t="s">
        <v>33</v>
      </c>
      <c r="E369" s="5" t="s">
        <v>33</v>
      </c>
      <c r="F369" s="5"/>
      <c r="G369" s="5"/>
      <c r="H369" s="5"/>
      <c r="I369" s="5"/>
      <c r="J369" s="159"/>
      <c r="K369" s="5" t="s">
        <v>33</v>
      </c>
    </row>
    <row r="370" spans="1:11" x14ac:dyDescent="0.25">
      <c r="C370" t="s">
        <v>161</v>
      </c>
      <c r="D370" s="5">
        <f>'NON PROFIT'!D8</f>
        <v>2700</v>
      </c>
      <c r="E370" s="5">
        <f>'NON PROFIT'!E8</f>
        <v>2500</v>
      </c>
      <c r="F370" s="5">
        <f>'NON PROFIT'!F8</f>
        <v>2700</v>
      </c>
      <c r="G370" s="5">
        <v>2700</v>
      </c>
      <c r="H370" s="5">
        <f>'NON PROFIT'!H8</f>
        <v>3000</v>
      </c>
      <c r="I370" s="5">
        <f>'NON PROFIT'!I8</f>
        <v>300</v>
      </c>
      <c r="J370" s="159">
        <f>'NON PROFIT'!J8</f>
        <v>0.1111111111111111</v>
      </c>
      <c r="K370" s="5" t="e">
        <f>#REF!</f>
        <v>#REF!</v>
      </c>
    </row>
    <row r="371" spans="1:11" x14ac:dyDescent="0.25">
      <c r="B371" s="287" t="s">
        <v>233</v>
      </c>
      <c r="C371" s="287"/>
      <c r="D371" s="5" t="s">
        <v>33</v>
      </c>
      <c r="E371" s="5" t="s">
        <v>33</v>
      </c>
      <c r="F371" s="5"/>
      <c r="G371" s="5"/>
      <c r="H371" s="5"/>
      <c r="I371" s="5"/>
      <c r="J371" s="159"/>
      <c r="K371" s="5" t="s">
        <v>33</v>
      </c>
    </row>
    <row r="372" spans="1:11" x14ac:dyDescent="0.25">
      <c r="C372" t="s">
        <v>161</v>
      </c>
      <c r="D372" s="5">
        <f>'NON PROFIT'!D10</f>
        <v>1000</v>
      </c>
      <c r="E372" s="5">
        <f>'NON PROFIT'!E10</f>
        <v>1500</v>
      </c>
      <c r="F372" s="5">
        <f>'NON PROFIT'!F10</f>
        <v>2000</v>
      </c>
      <c r="G372" s="5">
        <v>200</v>
      </c>
      <c r="H372" s="5">
        <f>'NON PROFIT'!H10</f>
        <v>2000</v>
      </c>
      <c r="I372" s="5">
        <f>'NON PROFIT'!I10</f>
        <v>0</v>
      </c>
      <c r="J372" s="159">
        <f>'NON PROFIT'!J10</f>
        <v>0</v>
      </c>
      <c r="K372" s="5" t="e">
        <f>#REF!</f>
        <v>#REF!</v>
      </c>
    </row>
    <row r="373" spans="1:11" x14ac:dyDescent="0.25">
      <c r="B373" s="287" t="s">
        <v>240</v>
      </c>
      <c r="C373" s="287"/>
      <c r="D373" s="5"/>
      <c r="E373" s="5"/>
      <c r="F373" s="5"/>
      <c r="G373" s="5"/>
      <c r="H373" s="5"/>
      <c r="I373" s="5"/>
      <c r="J373" s="159"/>
      <c r="K373" s="5"/>
    </row>
    <row r="374" spans="1:11" x14ac:dyDescent="0.25">
      <c r="C374" t="s">
        <v>161</v>
      </c>
      <c r="D374" s="5"/>
      <c r="E374" s="5">
        <v>1000</v>
      </c>
      <c r="F374" s="5">
        <f>'NON PROFIT'!F12</f>
        <v>0</v>
      </c>
      <c r="G374" s="5">
        <f>'NON PROFIT'!G12</f>
        <v>1000</v>
      </c>
      <c r="H374" s="5">
        <f>'NON PROFIT'!H12</f>
        <v>1000</v>
      </c>
      <c r="I374" s="5">
        <f>'NON PROFIT'!I12</f>
        <v>0</v>
      </c>
      <c r="J374" s="159">
        <f>'NON PROFIT'!J12</f>
        <v>1</v>
      </c>
      <c r="K374" s="5"/>
    </row>
    <row r="375" spans="1:11" x14ac:dyDescent="0.25">
      <c r="B375" s="287" t="s">
        <v>234</v>
      </c>
      <c r="C375" s="287"/>
      <c r="D375" s="5" t="s">
        <v>188</v>
      </c>
      <c r="E375" s="5" t="s">
        <v>33</v>
      </c>
      <c r="F375" s="5"/>
      <c r="G375" s="5"/>
      <c r="H375" s="5"/>
      <c r="I375" s="5"/>
      <c r="J375" s="159"/>
      <c r="K375" s="5" t="s">
        <v>33</v>
      </c>
    </row>
    <row r="376" spans="1:11" x14ac:dyDescent="0.25">
      <c r="C376" t="s">
        <v>161</v>
      </c>
      <c r="D376" s="5">
        <f>'NON PROFIT'!D14</f>
        <v>0</v>
      </c>
      <c r="E376" s="5">
        <f>'NON PROFIT'!E14</f>
        <v>0</v>
      </c>
      <c r="F376" s="5">
        <v>0</v>
      </c>
      <c r="G376" s="5">
        <f>'NON PROFIT'!G14</f>
        <v>400</v>
      </c>
      <c r="H376" s="5">
        <f>'NON PROFIT'!H14</f>
        <v>600</v>
      </c>
      <c r="I376" s="5">
        <f>'NON PROFIT'!I14</f>
        <v>200</v>
      </c>
      <c r="J376" s="159">
        <f>'NON PROFIT'!J14</f>
        <v>0</v>
      </c>
      <c r="K376" s="5" t="e">
        <f>#REF!</f>
        <v>#REF!</v>
      </c>
    </row>
    <row r="377" spans="1:11" x14ac:dyDescent="0.25">
      <c r="B377" s="301" t="s">
        <v>237</v>
      </c>
      <c r="C377" s="302"/>
      <c r="D377" s="5"/>
      <c r="E377" s="5"/>
      <c r="F377" s="5"/>
      <c r="G377" s="5"/>
      <c r="H377" s="5"/>
      <c r="I377" s="5"/>
      <c r="J377" s="159"/>
      <c r="K377" s="5"/>
    </row>
    <row r="378" spans="1:11" x14ac:dyDescent="0.25">
      <c r="C378" t="s">
        <v>161</v>
      </c>
      <c r="D378" s="5">
        <v>0</v>
      </c>
      <c r="E378" s="5">
        <v>0</v>
      </c>
      <c r="F378" s="5">
        <v>0</v>
      </c>
      <c r="G378" s="5">
        <v>0</v>
      </c>
      <c r="H378" s="5">
        <f>'NON PROFIT'!H16</f>
        <v>1000</v>
      </c>
      <c r="I378" s="5">
        <f>'NON PROFIT'!I16</f>
        <v>1000</v>
      </c>
      <c r="J378" s="159">
        <f>'NON PROFIT'!J16</f>
        <v>1</v>
      </c>
      <c r="K378" s="5"/>
    </row>
    <row r="379" spans="1:11" x14ac:dyDescent="0.25">
      <c r="B379" s="301" t="s">
        <v>238</v>
      </c>
      <c r="C379" s="302"/>
      <c r="D379" s="5"/>
      <c r="E379" s="5"/>
      <c r="F379" s="5"/>
      <c r="G379" s="5"/>
      <c r="H379" s="5"/>
      <c r="I379" s="5"/>
      <c r="J379" s="159"/>
      <c r="K379" s="5"/>
    </row>
    <row r="380" spans="1:11" ht="15.75" thickBot="1" x14ac:dyDescent="0.3">
      <c r="C380" t="s">
        <v>161</v>
      </c>
      <c r="D380" s="5">
        <v>0</v>
      </c>
      <c r="E380" s="5">
        <v>0</v>
      </c>
      <c r="F380" s="5">
        <v>0</v>
      </c>
      <c r="G380" s="5">
        <v>0</v>
      </c>
      <c r="H380" s="5">
        <f>'NON PROFIT'!H18</f>
        <v>0</v>
      </c>
      <c r="I380" s="5">
        <f>'NON PROFIT'!I18</f>
        <v>0</v>
      </c>
      <c r="J380" s="159">
        <f>'NON PROFIT'!J18</f>
        <v>1</v>
      </c>
      <c r="K380" s="5"/>
    </row>
    <row r="381" spans="1:11" ht="28.7" customHeight="1" thickBot="1" x14ac:dyDescent="0.3">
      <c r="A381" s="282" t="s">
        <v>169</v>
      </c>
      <c r="B381" s="283"/>
      <c r="C381" s="284"/>
      <c r="D381" s="34">
        <f>SUM(D368:D376)</f>
        <v>5700</v>
      </c>
      <c r="E381" s="34">
        <f>SUM(E368:E376)</f>
        <v>7000</v>
      </c>
      <c r="F381" s="34">
        <f>SUM(F368:F376)</f>
        <v>6700</v>
      </c>
      <c r="G381" s="158">
        <v>6700</v>
      </c>
      <c r="H381" s="158">
        <f>'NON PROFIT'!H21</f>
        <v>9800</v>
      </c>
      <c r="I381" s="34">
        <f>'NON PROFIT'!I21</f>
        <v>1500</v>
      </c>
      <c r="J381" s="45">
        <f>'NON PROFIT'!J21</f>
        <v>0.18072289156626506</v>
      </c>
      <c r="K381" s="34" t="e">
        <f>#REF!</f>
        <v>#REF!</v>
      </c>
    </row>
    <row r="382" spans="1:11" ht="41.25" customHeight="1" x14ac:dyDescent="0.25">
      <c r="A382" s="295" t="s">
        <v>33</v>
      </c>
      <c r="B382" s="296"/>
      <c r="C382" s="297"/>
      <c r="D382" s="291" t="e">
        <f>D381+D365+D361+D343+D329+D321+D302+D290+D281+D279+D261+D253+D249+D190+D147+D137+D119+D86+D78+D48+D33</f>
        <v>#REF!</v>
      </c>
      <c r="E382" s="291" t="e">
        <f>E33+E48+E78+E86+E119+E137+E147+E190+E249+E253+E261+E281+E290+E302+E321+E329+E343+E361+E365+E381</f>
        <v>#REF!</v>
      </c>
      <c r="F382" s="291" t="e">
        <f>F381+F365+F361+F343+F329+F321+F302+F290+F281+F261+F253+F249+F190+F147+F137+F119+F86+F78+F48+F33</f>
        <v>#REF!</v>
      </c>
      <c r="G382" s="291" t="e">
        <f>G381+G365+G361+G343+G329+G321+G302+G290+G281+G261+G253+G249+G190+G147+G137+G119+G86+G78+G48+G33</f>
        <v>#REF!</v>
      </c>
      <c r="H382" s="291" t="e">
        <f>H381+H365+H361+H343+H329+H321+H302+H290+H281+H261+H253+H249+H190+H147+H137+H119+H86+H78+H48+H33</f>
        <v>#REF!</v>
      </c>
      <c r="I382" s="291" t="e">
        <f>I381+I365+I361+I343+I329+I321+I302+I290+I281+I261+I253+I249+I190+I147+I137+I119+I86+I78+I48+I33</f>
        <v>#REF!</v>
      </c>
      <c r="J382" s="293" t="e">
        <f>I382/H382</f>
        <v>#REF!</v>
      </c>
      <c r="K382" s="290" t="e">
        <f>K381+K361+K343+K329+K321+K302+K290+K281+K261+K253+K249+K190+K147+K137+K119+K86+K78+K48+K33</f>
        <v>#REF!</v>
      </c>
    </row>
    <row r="383" spans="1:11" ht="21" customHeight="1" thickBot="1" x14ac:dyDescent="0.3">
      <c r="A383" s="298" t="s">
        <v>170</v>
      </c>
      <c r="B383" s="299"/>
      <c r="C383" s="300"/>
      <c r="D383" s="292"/>
      <c r="E383" s="292"/>
      <c r="F383" s="292"/>
      <c r="G383" s="292"/>
      <c r="H383" s="292"/>
      <c r="I383" s="292"/>
      <c r="J383" s="294"/>
      <c r="K383" s="290"/>
    </row>
    <row r="384" spans="1:11" ht="15" customHeight="1" x14ac:dyDescent="0.25">
      <c r="H384" s="19"/>
      <c r="J384" s="95"/>
    </row>
    <row r="385" spans="6:8" x14ac:dyDescent="0.25">
      <c r="H385" s="95"/>
    </row>
    <row r="389" spans="6:8" x14ac:dyDescent="0.25">
      <c r="F389" s="95"/>
    </row>
  </sheetData>
  <sheetProtection sheet="1" objects="1" scenarios="1"/>
  <mergeCells count="124">
    <mergeCell ref="A366:C366"/>
    <mergeCell ref="B367:C367"/>
    <mergeCell ref="B369:C369"/>
    <mergeCell ref="B371:C371"/>
    <mergeCell ref="A361:C361"/>
    <mergeCell ref="A362:C362"/>
    <mergeCell ref="B363:C363"/>
    <mergeCell ref="B373:C373"/>
    <mergeCell ref="K382:K383"/>
    <mergeCell ref="D382:D383"/>
    <mergeCell ref="E382:E383"/>
    <mergeCell ref="F382:F383"/>
    <mergeCell ref="H382:H383"/>
    <mergeCell ref="J382:J383"/>
    <mergeCell ref="B375:C375"/>
    <mergeCell ref="A381:C381"/>
    <mergeCell ref="A382:C382"/>
    <mergeCell ref="A383:C383"/>
    <mergeCell ref="I382:I383"/>
    <mergeCell ref="G382:G383"/>
    <mergeCell ref="B377:C377"/>
    <mergeCell ref="B379:C379"/>
    <mergeCell ref="A347:C347"/>
    <mergeCell ref="B348:C348"/>
    <mergeCell ref="B350:C350"/>
    <mergeCell ref="B352:C352"/>
    <mergeCell ref="B354:C354"/>
    <mergeCell ref="B339:C339"/>
    <mergeCell ref="B341:C341"/>
    <mergeCell ref="A343:C343"/>
    <mergeCell ref="A365:C365"/>
    <mergeCell ref="B319:C319"/>
    <mergeCell ref="A321:C321"/>
    <mergeCell ref="A322:C322"/>
    <mergeCell ref="B323:C323"/>
    <mergeCell ref="A329:C329"/>
    <mergeCell ref="B356:C356"/>
    <mergeCell ref="A250:C250"/>
    <mergeCell ref="B251:C251"/>
    <mergeCell ref="A253:C253"/>
    <mergeCell ref="A254:C254"/>
    <mergeCell ref="B258:C258"/>
    <mergeCell ref="A330:C330"/>
    <mergeCell ref="B331:C331"/>
    <mergeCell ref="A302:C302"/>
    <mergeCell ref="A306:C306"/>
    <mergeCell ref="B307:C307"/>
    <mergeCell ref="B309:C309"/>
    <mergeCell ref="B315:C315"/>
    <mergeCell ref="B285:C285"/>
    <mergeCell ref="A290:C290"/>
    <mergeCell ref="A291:C291"/>
    <mergeCell ref="B292:C292"/>
    <mergeCell ref="B297:C297"/>
    <mergeCell ref="B274:C274"/>
    <mergeCell ref="A119:C119"/>
    <mergeCell ref="B283:C283"/>
    <mergeCell ref="A264:C264"/>
    <mergeCell ref="B161:C161"/>
    <mergeCell ref="B167:C167"/>
    <mergeCell ref="B181:C181"/>
    <mergeCell ref="B221:C221"/>
    <mergeCell ref="B234:C234"/>
    <mergeCell ref="B243:C243"/>
    <mergeCell ref="B246:C246"/>
    <mergeCell ref="B255:C255"/>
    <mergeCell ref="A261:C261"/>
    <mergeCell ref="A249:C249"/>
    <mergeCell ref="B239:C239"/>
    <mergeCell ref="B195:C195"/>
    <mergeCell ref="B202:C202"/>
    <mergeCell ref="B205:C205"/>
    <mergeCell ref="A281:C281"/>
    <mergeCell ref="A282:C282"/>
    <mergeCell ref="A194:C194"/>
    <mergeCell ref="A90:C90"/>
    <mergeCell ref="B265:C265"/>
    <mergeCell ref="A137:C137"/>
    <mergeCell ref="A138:C138"/>
    <mergeCell ref="B96:C96"/>
    <mergeCell ref="B114:C114"/>
    <mergeCell ref="B117:C117"/>
    <mergeCell ref="B130:C130"/>
    <mergeCell ref="B134:C134"/>
    <mergeCell ref="B98:C98"/>
    <mergeCell ref="B157:C157"/>
    <mergeCell ref="B184:C184"/>
    <mergeCell ref="A190:C190"/>
    <mergeCell ref="A147:C147"/>
    <mergeCell ref="A151:C151"/>
    <mergeCell ref="B152:C152"/>
    <mergeCell ref="B209:C209"/>
    <mergeCell ref="B217:C217"/>
    <mergeCell ref="B91:C91"/>
    <mergeCell ref="B101:C101"/>
    <mergeCell ref="B107:C107"/>
    <mergeCell ref="A123:C123"/>
    <mergeCell ref="B124:C124"/>
    <mergeCell ref="B128:C128"/>
    <mergeCell ref="A2:C2"/>
    <mergeCell ref="B3:C3"/>
    <mergeCell ref="B12:C12"/>
    <mergeCell ref="B16:C16"/>
    <mergeCell ref="B24:C24"/>
    <mergeCell ref="B27:C27"/>
    <mergeCell ref="B30:C30"/>
    <mergeCell ref="A33:C33"/>
    <mergeCell ref="A34:C34"/>
    <mergeCell ref="A48:C48"/>
    <mergeCell ref="A52:C52"/>
    <mergeCell ref="B35:C35"/>
    <mergeCell ref="B39:C39"/>
    <mergeCell ref="B42:C42"/>
    <mergeCell ref="B46:C46"/>
    <mergeCell ref="B59:C59"/>
    <mergeCell ref="B84:C84"/>
    <mergeCell ref="A86:C86"/>
    <mergeCell ref="A78:C78"/>
    <mergeCell ref="A79:C79"/>
    <mergeCell ref="B80:C80"/>
    <mergeCell ref="B62:C62"/>
    <mergeCell ref="B69:C69"/>
    <mergeCell ref="B75:C75"/>
    <mergeCell ref="B53:C53"/>
  </mergeCells>
  <pageMargins left="0.7" right="0.7" top="0.25" bottom="0.25" header="0.3" footer="0.3"/>
  <pageSetup paperSize="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9" workbookViewId="0">
      <selection activeCell="D3" sqref="D3"/>
    </sheetView>
  </sheetViews>
  <sheetFormatPr defaultRowHeight="15" x14ac:dyDescent="0.25"/>
  <cols>
    <col min="1" max="1" width="4.85546875" customWidth="1"/>
    <col min="2" max="2" width="4.7109375" customWidth="1"/>
    <col min="3" max="3" width="53.140625" customWidth="1"/>
    <col min="4" max="6" width="16.28515625" customWidth="1"/>
    <col min="7" max="7" width="17" customWidth="1"/>
    <col min="8" max="10" width="16.28515625" customWidth="1"/>
  </cols>
  <sheetData>
    <row r="1" spans="1:11" ht="26.25" x14ac:dyDescent="0.4">
      <c r="A1" s="279" t="s">
        <v>508</v>
      </c>
      <c r="B1" s="279"/>
      <c r="C1" s="279"/>
      <c r="D1" s="279"/>
      <c r="E1" s="279"/>
      <c r="F1" s="279"/>
      <c r="G1" s="279"/>
      <c r="H1" s="279"/>
      <c r="I1" s="279"/>
      <c r="J1" s="279"/>
    </row>
    <row r="2" spans="1:11" ht="27" thickBot="1" x14ac:dyDescent="0.45">
      <c r="A2" s="279" t="s">
        <v>181</v>
      </c>
      <c r="B2" s="279"/>
      <c r="C2" s="279"/>
      <c r="D2" s="279"/>
      <c r="E2" s="279"/>
      <c r="F2" s="279"/>
      <c r="G2" s="279"/>
      <c r="H2" s="279"/>
      <c r="I2" s="279"/>
      <c r="J2" s="279"/>
    </row>
    <row r="3" spans="1:11" ht="75" customHeight="1" thickBot="1" x14ac:dyDescent="0.35">
      <c r="A3" s="22"/>
      <c r="B3" s="22"/>
      <c r="C3" s="22"/>
      <c r="D3" s="26" t="s">
        <v>247</v>
      </c>
      <c r="E3" s="26" t="s">
        <v>511</v>
      </c>
      <c r="F3" s="26" t="s">
        <v>503</v>
      </c>
      <c r="G3" s="26" t="s">
        <v>519</v>
      </c>
      <c r="H3" s="184" t="s">
        <v>509</v>
      </c>
      <c r="I3" s="26" t="s">
        <v>505</v>
      </c>
      <c r="J3" s="26" t="s">
        <v>253</v>
      </c>
    </row>
    <row r="4" spans="1:11" ht="19.5" thickTop="1" x14ac:dyDescent="0.3">
      <c r="A4" s="280" t="s">
        <v>101</v>
      </c>
      <c r="B4" s="280"/>
      <c r="C4" s="280"/>
      <c r="D4" s="21"/>
      <c r="E4" s="21"/>
      <c r="F4" s="21"/>
      <c r="G4" s="21"/>
      <c r="H4" s="185"/>
      <c r="I4" s="21"/>
      <c r="J4" s="21"/>
    </row>
    <row r="5" spans="1:11" ht="18.75" x14ac:dyDescent="0.3">
      <c r="A5" s="39"/>
      <c r="B5" s="306" t="s">
        <v>110</v>
      </c>
      <c r="C5" s="306"/>
      <c r="D5" s="23"/>
      <c r="E5" s="23"/>
      <c r="F5" s="23"/>
      <c r="G5" s="23"/>
      <c r="H5" s="189"/>
      <c r="I5" s="23"/>
      <c r="J5" s="23"/>
    </row>
    <row r="6" spans="1:11" ht="18.75" x14ac:dyDescent="0.3">
      <c r="A6" s="22"/>
      <c r="B6" s="22"/>
      <c r="C6" s="22" t="s">
        <v>102</v>
      </c>
      <c r="D6" s="24">
        <v>18000</v>
      </c>
      <c r="E6" s="24">
        <v>30000</v>
      </c>
      <c r="F6" s="24">
        <v>30000</v>
      </c>
      <c r="G6" s="24">
        <v>36000</v>
      </c>
      <c r="H6" s="55">
        <v>0</v>
      </c>
      <c r="I6" s="102">
        <f>H6-G6</f>
        <v>-36000</v>
      </c>
      <c r="J6" s="101">
        <f>I6/G6</f>
        <v>-1</v>
      </c>
    </row>
    <row r="7" spans="1:11" ht="18.75" x14ac:dyDescent="0.3">
      <c r="A7" s="22"/>
      <c r="B7" s="22"/>
      <c r="C7" s="22" t="s">
        <v>103</v>
      </c>
      <c r="D7" s="24">
        <v>245840</v>
      </c>
      <c r="E7" s="24">
        <v>236185</v>
      </c>
      <c r="F7" s="24">
        <v>287565</v>
      </c>
      <c r="G7" s="24">
        <v>326092</v>
      </c>
      <c r="H7" s="55">
        <v>0</v>
      </c>
      <c r="I7" s="102">
        <f t="shared" ref="I7:I13" si="0">H7-G7</f>
        <v>-326092</v>
      </c>
      <c r="J7" s="101">
        <f t="shared" ref="J7:J13" si="1">I7/G7</f>
        <v>-1</v>
      </c>
    </row>
    <row r="8" spans="1:11" ht="18.75" x14ac:dyDescent="0.3">
      <c r="A8" s="22"/>
      <c r="B8" s="22"/>
      <c r="C8" s="22" t="s">
        <v>104</v>
      </c>
      <c r="D8" s="24">
        <v>58000</v>
      </c>
      <c r="E8" s="24">
        <v>58000</v>
      </c>
      <c r="F8" s="24">
        <v>65000</v>
      </c>
      <c r="G8" s="24">
        <v>90000</v>
      </c>
      <c r="H8" s="55">
        <v>0</v>
      </c>
      <c r="I8" s="102">
        <f t="shared" si="0"/>
        <v>-90000</v>
      </c>
      <c r="J8" s="101">
        <f t="shared" si="1"/>
        <v>-1</v>
      </c>
    </row>
    <row r="9" spans="1:11" ht="18.75" x14ac:dyDescent="0.3">
      <c r="A9" s="22"/>
      <c r="B9" s="22"/>
      <c r="C9" s="22" t="s">
        <v>105</v>
      </c>
      <c r="D9" s="24">
        <v>13000</v>
      </c>
      <c r="E9" s="24">
        <v>14598</v>
      </c>
      <c r="F9" s="24">
        <v>15000</v>
      </c>
      <c r="G9" s="24">
        <v>15000</v>
      </c>
      <c r="H9" s="55">
        <v>0</v>
      </c>
      <c r="I9" s="102">
        <f t="shared" si="0"/>
        <v>-15000</v>
      </c>
      <c r="J9" s="101">
        <f t="shared" si="1"/>
        <v>-1</v>
      </c>
    </row>
    <row r="10" spans="1:11" ht="18.75" x14ac:dyDescent="0.3">
      <c r="A10" s="22"/>
      <c r="B10" s="22"/>
      <c r="C10" s="22" t="s">
        <v>106</v>
      </c>
      <c r="D10" s="24">
        <v>710</v>
      </c>
      <c r="E10" s="24">
        <v>720</v>
      </c>
      <c r="F10" s="24">
        <v>1000</v>
      </c>
      <c r="G10" s="24">
        <v>3000</v>
      </c>
      <c r="H10" s="55">
        <v>0</v>
      </c>
      <c r="I10" s="102">
        <f t="shared" si="0"/>
        <v>-3000</v>
      </c>
      <c r="J10" s="101">
        <f t="shared" si="1"/>
        <v>-1</v>
      </c>
    </row>
    <row r="11" spans="1:11" ht="18.75" x14ac:dyDescent="0.3">
      <c r="A11" s="22"/>
      <c r="B11" s="22"/>
      <c r="C11" s="22" t="s">
        <v>107</v>
      </c>
      <c r="D11" s="24">
        <v>6000</v>
      </c>
      <c r="E11" s="24">
        <v>7000</v>
      </c>
      <c r="F11" s="24">
        <v>8500</v>
      </c>
      <c r="G11" s="24">
        <v>20100</v>
      </c>
      <c r="H11" s="55">
        <v>14242</v>
      </c>
      <c r="I11" s="102">
        <f t="shared" si="0"/>
        <v>-5858</v>
      </c>
      <c r="J11" s="101">
        <f t="shared" si="1"/>
        <v>-0.29144278606965174</v>
      </c>
      <c r="K11" t="s">
        <v>452</v>
      </c>
    </row>
    <row r="12" spans="1:11" ht="18.75" x14ac:dyDescent="0.3">
      <c r="A12" s="22"/>
      <c r="B12" s="22"/>
      <c r="C12" s="22" t="s">
        <v>108</v>
      </c>
      <c r="D12" s="24">
        <v>4700</v>
      </c>
      <c r="E12" s="24">
        <v>5300</v>
      </c>
      <c r="F12" s="24">
        <v>5500</v>
      </c>
      <c r="G12" s="24">
        <v>7500</v>
      </c>
      <c r="H12" s="55">
        <v>7500</v>
      </c>
      <c r="I12" s="102">
        <f t="shared" si="0"/>
        <v>0</v>
      </c>
      <c r="J12" s="101">
        <f t="shared" si="1"/>
        <v>0</v>
      </c>
      <c r="K12" t="s">
        <v>453</v>
      </c>
    </row>
    <row r="13" spans="1:11" ht="18.75" x14ac:dyDescent="0.3">
      <c r="A13" s="22"/>
      <c r="B13" s="22"/>
      <c r="C13" s="22" t="s">
        <v>109</v>
      </c>
      <c r="D13" s="24">
        <v>5000</v>
      </c>
      <c r="E13" s="24">
        <v>5000</v>
      </c>
      <c r="F13" s="24">
        <v>5100</v>
      </c>
      <c r="G13" s="24">
        <v>5100</v>
      </c>
      <c r="H13" s="55">
        <v>0</v>
      </c>
      <c r="I13" s="102">
        <f t="shared" si="0"/>
        <v>-5100</v>
      </c>
      <c r="J13" s="101">
        <f t="shared" si="1"/>
        <v>-1</v>
      </c>
    </row>
    <row r="14" spans="1:11" ht="18.75" x14ac:dyDescent="0.3">
      <c r="A14" s="22"/>
      <c r="B14" s="281" t="s">
        <v>55</v>
      </c>
      <c r="C14" s="281"/>
      <c r="D14" s="24"/>
      <c r="E14" s="24"/>
      <c r="F14" s="24"/>
      <c r="G14" s="24"/>
      <c r="H14" s="55"/>
      <c r="I14" s="102"/>
      <c r="J14" s="101"/>
    </row>
    <row r="15" spans="1:11" ht="18.75" x14ac:dyDescent="0.3">
      <c r="A15" s="22"/>
      <c r="B15" s="22"/>
      <c r="C15" s="22" t="s">
        <v>111</v>
      </c>
      <c r="D15" s="24">
        <v>16000</v>
      </c>
      <c r="E15" s="24">
        <v>16000</v>
      </c>
      <c r="F15" s="24">
        <v>16000</v>
      </c>
      <c r="G15" s="24">
        <v>19000</v>
      </c>
      <c r="H15" s="55">
        <v>0</v>
      </c>
      <c r="I15" s="102">
        <f t="shared" ref="I15:I19" si="2">H15-G15</f>
        <v>-19000</v>
      </c>
      <c r="J15" s="101">
        <f t="shared" ref="J15:J18" si="3">I15/G15</f>
        <v>-1</v>
      </c>
    </row>
    <row r="16" spans="1:11" ht="18.75" x14ac:dyDescent="0.3">
      <c r="A16" s="22"/>
      <c r="B16" s="22"/>
      <c r="C16" s="22" t="s">
        <v>112</v>
      </c>
      <c r="D16" s="24">
        <v>6000</v>
      </c>
      <c r="E16" s="24">
        <v>6000</v>
      </c>
      <c r="F16" s="24">
        <v>6000</v>
      </c>
      <c r="G16" s="24">
        <v>6000</v>
      </c>
      <c r="H16" s="55">
        <v>0</v>
      </c>
      <c r="I16" s="102">
        <f t="shared" si="2"/>
        <v>-6000</v>
      </c>
      <c r="J16" s="101">
        <f t="shared" si="3"/>
        <v>-1</v>
      </c>
    </row>
    <row r="17" spans="1:11" ht="18.75" x14ac:dyDescent="0.3">
      <c r="A17" s="22"/>
      <c r="B17" s="22"/>
      <c r="C17" s="22" t="s">
        <v>113</v>
      </c>
      <c r="D17" s="24">
        <v>18000</v>
      </c>
      <c r="E17" s="24">
        <v>22100</v>
      </c>
      <c r="F17" s="24">
        <v>24000</v>
      </c>
      <c r="G17" s="24">
        <v>28000</v>
      </c>
      <c r="H17" s="55">
        <v>0</v>
      </c>
      <c r="I17" s="102">
        <f t="shared" si="2"/>
        <v>-28000</v>
      </c>
      <c r="J17" s="101">
        <f t="shared" si="3"/>
        <v>-1</v>
      </c>
    </row>
    <row r="18" spans="1:11" ht="18.75" x14ac:dyDescent="0.3">
      <c r="A18" s="22"/>
      <c r="B18" s="22"/>
      <c r="C18" s="22" t="s">
        <v>114</v>
      </c>
      <c r="D18" s="24">
        <v>575</v>
      </c>
      <c r="E18" s="24">
        <v>575</v>
      </c>
      <c r="F18" s="24">
        <v>525</v>
      </c>
      <c r="G18" s="24">
        <v>525</v>
      </c>
      <c r="H18" s="55">
        <v>608</v>
      </c>
      <c r="I18" s="102">
        <f t="shared" si="2"/>
        <v>83</v>
      </c>
      <c r="J18" s="101">
        <f t="shared" si="3"/>
        <v>0.15809523809523809</v>
      </c>
      <c r="K18" t="s">
        <v>454</v>
      </c>
    </row>
    <row r="19" spans="1:11" ht="18.75" x14ac:dyDescent="0.3">
      <c r="A19" s="22"/>
      <c r="B19" s="22"/>
      <c r="C19" s="22" t="s">
        <v>115</v>
      </c>
      <c r="D19" s="24">
        <v>150</v>
      </c>
      <c r="E19" s="24">
        <v>150</v>
      </c>
      <c r="F19" s="24">
        <v>150</v>
      </c>
      <c r="G19" s="24">
        <v>150</v>
      </c>
      <c r="H19" s="55">
        <v>150</v>
      </c>
      <c r="I19" s="102">
        <f t="shared" si="2"/>
        <v>0</v>
      </c>
      <c r="J19" s="101">
        <f>I19/G19</f>
        <v>0</v>
      </c>
      <c r="K19" t="s">
        <v>455</v>
      </c>
    </row>
    <row r="20" spans="1:11" ht="19.5" thickBot="1" x14ac:dyDescent="0.35">
      <c r="A20" s="22"/>
      <c r="B20" s="22"/>
      <c r="C20" s="22" t="s">
        <v>116</v>
      </c>
      <c r="D20" s="28">
        <v>0</v>
      </c>
      <c r="E20" s="28">
        <v>0</v>
      </c>
      <c r="F20" s="28">
        <v>0</v>
      </c>
      <c r="G20" s="28">
        <v>0</v>
      </c>
      <c r="H20" s="196">
        <v>0</v>
      </c>
      <c r="I20" s="102">
        <f>H20-G20</f>
        <v>0</v>
      </c>
      <c r="J20" s="101">
        <v>0</v>
      </c>
    </row>
    <row r="21" spans="1:11" ht="36.75" customHeight="1" thickBot="1" x14ac:dyDescent="0.35">
      <c r="A21" s="276" t="s">
        <v>117</v>
      </c>
      <c r="B21" s="277"/>
      <c r="C21" s="278"/>
      <c r="D21" s="29">
        <f>SUM(D6:D20)</f>
        <v>391975</v>
      </c>
      <c r="E21" s="29">
        <f t="shared" ref="E21:G21" si="4">SUM(E6:E20)</f>
        <v>401628</v>
      </c>
      <c r="F21" s="29">
        <f t="shared" si="4"/>
        <v>464340</v>
      </c>
      <c r="G21" s="29">
        <f t="shared" si="4"/>
        <v>556467</v>
      </c>
      <c r="H21" s="29">
        <f>SUM(H6:H20)</f>
        <v>22500</v>
      </c>
      <c r="I21" s="118">
        <f>SUM(I6:I20)</f>
        <v>-533967</v>
      </c>
      <c r="J21" s="119">
        <f>I21/G21</f>
        <v>-0.9595663354700279</v>
      </c>
    </row>
    <row r="23" spans="1:11" x14ac:dyDescent="0.25">
      <c r="B23" s="167"/>
      <c r="C23" s="232"/>
      <c r="D23" s="19"/>
      <c r="E23" s="19"/>
    </row>
    <row r="24" spans="1:11" x14ac:dyDescent="0.25">
      <c r="B24" s="233"/>
      <c r="C24" s="167"/>
    </row>
    <row r="25" spans="1:11" x14ac:dyDescent="0.25">
      <c r="B25" s="233"/>
      <c r="C25" s="167"/>
    </row>
    <row r="26" spans="1:11" x14ac:dyDescent="0.25">
      <c r="B26" s="233"/>
      <c r="C26" s="167"/>
    </row>
    <row r="27" spans="1:11" x14ac:dyDescent="0.25">
      <c r="B27" s="233"/>
      <c r="C27" s="167"/>
    </row>
    <row r="28" spans="1:11" x14ac:dyDescent="0.25">
      <c r="B28" s="233"/>
      <c r="C28" s="167"/>
    </row>
    <row r="29" spans="1:11" x14ac:dyDescent="0.25">
      <c r="B29" s="233"/>
      <c r="C29" s="167"/>
      <c r="D29" s="255"/>
    </row>
    <row r="30" spans="1:11" x14ac:dyDescent="0.25">
      <c r="B30" s="167"/>
      <c r="C30" s="167"/>
    </row>
    <row r="31" spans="1:11" x14ac:dyDescent="0.25">
      <c r="B31" s="167"/>
      <c r="C31" s="167"/>
    </row>
    <row r="33" spans="3:3" x14ac:dyDescent="0.25">
      <c r="C33" s="167"/>
    </row>
    <row r="34" spans="3:3" x14ac:dyDescent="0.25">
      <c r="C34" s="167"/>
    </row>
  </sheetData>
  <sheetProtection algorithmName="SHA-512" hashValue="xLsrhqJVCaTi+nGXAft1eXDcMx8AfPUsEB3bSPM/P/XiLlTQum6xjV/OJpR+kPZ0+44F24nIxZXsDyN+1rAKlw==" saltValue="E5iAEH6bKWkecl1o1oYvCg==" spinCount="100000" sheet="1" objects="1" scenarios="1"/>
  <mergeCells count="6">
    <mergeCell ref="A21:C21"/>
    <mergeCell ref="A1:J1"/>
    <mergeCell ref="A2:J2"/>
    <mergeCell ref="A4:C4"/>
    <mergeCell ref="B5:C5"/>
    <mergeCell ref="B14:C14"/>
  </mergeCells>
  <pageMargins left="0.7" right="0.7" top="0.75" bottom="0.75" header="0.3" footer="0.3"/>
  <pageSetup paperSize="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8"/>
  <sheetViews>
    <sheetView topLeftCell="A20" workbookViewId="0">
      <selection activeCell="D3" sqref="D3"/>
    </sheetView>
  </sheetViews>
  <sheetFormatPr defaultRowHeight="15" x14ac:dyDescent="0.25"/>
  <cols>
    <col min="1" max="1" width="3.5703125" customWidth="1"/>
    <col min="2" max="2" width="4.85546875" customWidth="1"/>
    <col min="3" max="3" width="40.140625" customWidth="1"/>
    <col min="4" max="6" width="16.28515625" customWidth="1"/>
    <col min="7" max="7" width="15.85546875" customWidth="1"/>
    <col min="8" max="10" width="16.28515625" customWidth="1"/>
  </cols>
  <sheetData>
    <row r="1" spans="1:11" ht="26.25" x14ac:dyDescent="0.4">
      <c r="A1" s="279" t="s">
        <v>508</v>
      </c>
      <c r="B1" s="279"/>
      <c r="C1" s="279"/>
      <c r="D1" s="279"/>
      <c r="E1" s="279"/>
      <c r="F1" s="279"/>
      <c r="G1" s="279"/>
      <c r="H1" s="279"/>
      <c r="I1" s="279"/>
      <c r="J1" s="279"/>
    </row>
    <row r="2" spans="1:11" ht="27" thickBot="1" x14ac:dyDescent="0.45">
      <c r="A2" s="279" t="s">
        <v>182</v>
      </c>
      <c r="B2" s="279"/>
      <c r="C2" s="279"/>
      <c r="D2" s="279"/>
      <c r="E2" s="279"/>
      <c r="F2" s="279"/>
      <c r="G2" s="279"/>
      <c r="H2" s="279"/>
      <c r="I2" s="279"/>
      <c r="J2" s="279"/>
    </row>
    <row r="3" spans="1:11" ht="57" customHeight="1" thickBot="1" x14ac:dyDescent="0.35">
      <c r="A3" s="22"/>
      <c r="B3" s="22"/>
      <c r="C3" s="22"/>
      <c r="D3" s="26" t="s">
        <v>247</v>
      </c>
      <c r="E3" s="85" t="s">
        <v>511</v>
      </c>
      <c r="F3" s="85" t="s">
        <v>503</v>
      </c>
      <c r="G3" s="85" t="s">
        <v>510</v>
      </c>
      <c r="H3" s="197" t="s">
        <v>509</v>
      </c>
      <c r="I3" s="85" t="s">
        <v>505</v>
      </c>
      <c r="J3" s="85" t="s">
        <v>253</v>
      </c>
    </row>
    <row r="4" spans="1:11" ht="19.5" thickTop="1" x14ac:dyDescent="0.3">
      <c r="A4" s="280" t="s">
        <v>118</v>
      </c>
      <c r="B4" s="280"/>
      <c r="C4" s="280"/>
      <c r="D4" s="30"/>
      <c r="E4" s="30"/>
      <c r="F4" s="30"/>
      <c r="G4" s="30"/>
      <c r="H4" s="198"/>
      <c r="I4" s="30"/>
      <c r="J4" s="30"/>
    </row>
    <row r="5" spans="1:11" s="65" customFormat="1" ht="17.25" x14ac:dyDescent="0.3">
      <c r="B5" s="305" t="s">
        <v>97</v>
      </c>
      <c r="C5" s="305"/>
      <c r="D5" s="67"/>
      <c r="E5" s="100"/>
      <c r="F5" s="100"/>
      <c r="G5" s="100"/>
      <c r="H5" s="202"/>
      <c r="I5" s="100"/>
      <c r="J5" s="87"/>
    </row>
    <row r="6" spans="1:11" s="65" customFormat="1" ht="17.25" x14ac:dyDescent="0.3">
      <c r="C6" s="65" t="s">
        <v>98</v>
      </c>
      <c r="D6" s="67">
        <v>0</v>
      </c>
      <c r="E6" s="100">
        <v>0</v>
      </c>
      <c r="F6" s="100">
        <v>0</v>
      </c>
      <c r="G6" s="100">
        <v>0</v>
      </c>
      <c r="H6" s="202">
        <v>1538</v>
      </c>
      <c r="I6" s="100">
        <f t="shared" ref="I6:I8" si="0">H6-G6</f>
        <v>1538</v>
      </c>
      <c r="J6" s="87" t="e">
        <f t="shared" ref="J6:J8" si="1">I6/G6</f>
        <v>#DIV/0!</v>
      </c>
      <c r="K6" s="65" t="s">
        <v>456</v>
      </c>
    </row>
    <row r="7" spans="1:11" s="65" customFormat="1" ht="17.25" x14ac:dyDescent="0.3">
      <c r="C7" s="65" t="s">
        <v>99</v>
      </c>
      <c r="D7" s="67">
        <v>0</v>
      </c>
      <c r="E7" s="100">
        <v>0</v>
      </c>
      <c r="F7" s="100">
        <v>0</v>
      </c>
      <c r="G7" s="100">
        <v>0</v>
      </c>
      <c r="H7" s="202">
        <v>292</v>
      </c>
      <c r="I7" s="100">
        <f t="shared" si="0"/>
        <v>292</v>
      </c>
      <c r="J7" s="87" t="e">
        <f t="shared" si="1"/>
        <v>#DIV/0!</v>
      </c>
      <c r="K7" s="65" t="s">
        <v>456</v>
      </c>
    </row>
    <row r="8" spans="1:11" s="65" customFormat="1" ht="17.25" x14ac:dyDescent="0.3">
      <c r="C8" s="65" t="s">
        <v>262</v>
      </c>
      <c r="D8" s="67">
        <v>0</v>
      </c>
      <c r="E8" s="100">
        <v>0</v>
      </c>
      <c r="F8" s="100">
        <v>0</v>
      </c>
      <c r="G8" s="100">
        <v>0</v>
      </c>
      <c r="H8" s="202">
        <v>101</v>
      </c>
      <c r="I8" s="100">
        <f t="shared" si="0"/>
        <v>101</v>
      </c>
      <c r="J8" s="87" t="e">
        <f t="shared" si="1"/>
        <v>#DIV/0!</v>
      </c>
      <c r="K8" s="65" t="s">
        <v>456</v>
      </c>
    </row>
    <row r="9" spans="1:11" ht="17.25" x14ac:dyDescent="0.3">
      <c r="A9" s="65"/>
      <c r="B9" s="309" t="s">
        <v>110</v>
      </c>
      <c r="C9" s="309"/>
      <c r="D9" s="67"/>
      <c r="E9" s="67"/>
      <c r="F9" s="100"/>
      <c r="G9" s="100"/>
      <c r="H9" s="202"/>
      <c r="I9" s="100"/>
      <c r="J9" s="87"/>
    </row>
    <row r="10" spans="1:11" s="65" customFormat="1" ht="17.25" x14ac:dyDescent="0.3">
      <c r="C10" s="65" t="s">
        <v>104</v>
      </c>
      <c r="D10" s="67">
        <v>0</v>
      </c>
      <c r="E10" s="100">
        <v>0</v>
      </c>
      <c r="F10" s="100">
        <v>0</v>
      </c>
      <c r="G10" s="100">
        <v>0</v>
      </c>
      <c r="H10" s="202">
        <v>130</v>
      </c>
      <c r="I10" s="100">
        <f t="shared" ref="I10:I11" si="2">H10-G10</f>
        <v>130</v>
      </c>
      <c r="J10" s="87" t="e">
        <f t="shared" ref="J10:J11" si="3">I10/G10</f>
        <v>#DIV/0!</v>
      </c>
      <c r="K10" s="65" t="s">
        <v>456</v>
      </c>
    </row>
    <row r="11" spans="1:11" s="65" customFormat="1" ht="17.25" x14ac:dyDescent="0.3">
      <c r="C11" s="65" t="s">
        <v>105</v>
      </c>
      <c r="D11" s="67">
        <v>0</v>
      </c>
      <c r="E11" s="100">
        <v>0</v>
      </c>
      <c r="F11" s="100">
        <v>0</v>
      </c>
      <c r="G11" s="100">
        <v>0</v>
      </c>
      <c r="H11" s="202">
        <v>150</v>
      </c>
      <c r="I11" s="100">
        <f t="shared" si="2"/>
        <v>150</v>
      </c>
      <c r="J11" s="87" t="e">
        <f t="shared" si="3"/>
        <v>#DIV/0!</v>
      </c>
      <c r="K11" s="65" t="s">
        <v>456</v>
      </c>
    </row>
    <row r="12" spans="1:11" s="65" customFormat="1" ht="17.25" x14ac:dyDescent="0.3">
      <c r="B12" s="94">
        <v>14</v>
      </c>
      <c r="C12" s="94" t="s">
        <v>256</v>
      </c>
      <c r="D12" s="67"/>
      <c r="E12" s="100"/>
      <c r="F12" s="100"/>
      <c r="G12" s="100"/>
      <c r="H12" s="202"/>
      <c r="I12" s="100"/>
      <c r="J12" s="87"/>
    </row>
    <row r="13" spans="1:11" s="65" customFormat="1" ht="17.25" x14ac:dyDescent="0.3">
      <c r="C13" s="65" t="s">
        <v>257</v>
      </c>
      <c r="D13" s="67">
        <v>0</v>
      </c>
      <c r="E13" s="100">
        <v>0</v>
      </c>
      <c r="F13" s="100">
        <v>0</v>
      </c>
      <c r="G13" s="100">
        <v>0</v>
      </c>
      <c r="H13" s="202">
        <v>2300</v>
      </c>
      <c r="I13" s="100">
        <f t="shared" ref="I13" si="4">H13-G13</f>
        <v>2300</v>
      </c>
      <c r="J13" s="87" t="e">
        <f>I13/G13</f>
        <v>#DIV/0!</v>
      </c>
      <c r="K13" s="65" t="s">
        <v>456</v>
      </c>
    </row>
    <row r="14" spans="1:11" s="65" customFormat="1" ht="17.25" x14ac:dyDescent="0.3">
      <c r="B14" s="305" t="s">
        <v>10</v>
      </c>
      <c r="C14" s="305"/>
      <c r="D14" s="67"/>
      <c r="E14" s="100"/>
      <c r="F14" s="100"/>
      <c r="G14" s="100"/>
      <c r="H14" s="202"/>
      <c r="I14" s="100"/>
      <c r="J14" s="87"/>
    </row>
    <row r="15" spans="1:11" s="65" customFormat="1" ht="17.25" x14ac:dyDescent="0.3">
      <c r="C15" s="65" t="s">
        <v>59</v>
      </c>
      <c r="D15" s="67">
        <v>0</v>
      </c>
      <c r="E15" s="100">
        <v>0</v>
      </c>
      <c r="F15" s="100">
        <v>0</v>
      </c>
      <c r="G15" s="100">
        <v>0</v>
      </c>
      <c r="H15" s="202"/>
      <c r="I15" s="100">
        <f t="shared" ref="I15" si="5">H15-G15</f>
        <v>0</v>
      </c>
      <c r="J15" s="87" t="e">
        <f t="shared" ref="J15" si="6">I15/G15</f>
        <v>#DIV/0!</v>
      </c>
    </row>
    <row r="16" spans="1:11" ht="18.75" x14ac:dyDescent="0.3">
      <c r="A16" s="22"/>
      <c r="B16" s="281" t="s">
        <v>119</v>
      </c>
      <c r="C16" s="281"/>
      <c r="D16" s="23"/>
      <c r="E16" s="23"/>
      <c r="F16" s="23"/>
      <c r="G16" s="23"/>
      <c r="H16" s="189"/>
      <c r="I16" s="23"/>
      <c r="J16" s="23"/>
    </row>
    <row r="17" spans="1:11" ht="18.75" x14ac:dyDescent="0.3">
      <c r="A17" s="22"/>
      <c r="B17" s="22"/>
      <c r="C17" s="22" t="s">
        <v>44</v>
      </c>
      <c r="D17" s="24">
        <v>15600</v>
      </c>
      <c r="E17" s="24">
        <v>15600</v>
      </c>
      <c r="F17" s="24">
        <v>15600</v>
      </c>
      <c r="G17" s="24">
        <v>15600</v>
      </c>
      <c r="H17" s="55">
        <v>15600</v>
      </c>
      <c r="I17" s="24">
        <f>H17-G17</f>
        <v>0</v>
      </c>
      <c r="J17" s="41">
        <f>I17/G17</f>
        <v>0</v>
      </c>
      <c r="K17" t="s">
        <v>457</v>
      </c>
    </row>
    <row r="18" spans="1:11" ht="18.75" x14ac:dyDescent="0.3">
      <c r="A18" s="22"/>
      <c r="B18" s="281" t="s">
        <v>120</v>
      </c>
      <c r="C18" s="281"/>
      <c r="D18" s="24"/>
      <c r="E18" s="24"/>
      <c r="F18" s="24"/>
      <c r="G18" s="24"/>
      <c r="H18" s="55"/>
      <c r="I18" s="24"/>
      <c r="J18" s="41"/>
    </row>
    <row r="19" spans="1:11" ht="18.75" x14ac:dyDescent="0.3">
      <c r="A19" s="22"/>
      <c r="B19" s="22"/>
      <c r="C19" s="22" t="s">
        <v>4</v>
      </c>
      <c r="D19" s="24">
        <v>100</v>
      </c>
      <c r="E19" s="24">
        <v>100</v>
      </c>
      <c r="F19" s="24">
        <v>0</v>
      </c>
      <c r="G19" s="24">
        <v>450</v>
      </c>
      <c r="H19" s="55"/>
      <c r="I19" s="24">
        <f>H19-G19</f>
        <v>-450</v>
      </c>
      <c r="J19" s="41">
        <v>1</v>
      </c>
    </row>
    <row r="20" spans="1:11" ht="18.75" x14ac:dyDescent="0.3">
      <c r="A20" s="22"/>
      <c r="B20" s="22"/>
      <c r="C20" s="22" t="s">
        <v>44</v>
      </c>
      <c r="D20" s="24">
        <v>3600</v>
      </c>
      <c r="E20" s="24">
        <v>3600</v>
      </c>
      <c r="F20" s="24">
        <v>3500</v>
      </c>
      <c r="G20" s="24">
        <v>4500</v>
      </c>
      <c r="H20" s="55">
        <v>4500</v>
      </c>
      <c r="I20" s="24">
        <f>H20-G20</f>
        <v>0</v>
      </c>
      <c r="J20" s="41">
        <f>I20/G20</f>
        <v>0</v>
      </c>
      <c r="K20" t="s">
        <v>458</v>
      </c>
    </row>
    <row r="21" spans="1:11" ht="18.75" x14ac:dyDescent="0.3">
      <c r="A21" s="22"/>
      <c r="B21" s="22"/>
      <c r="C21" s="22" t="s">
        <v>5</v>
      </c>
      <c r="D21" s="24">
        <v>250</v>
      </c>
      <c r="E21" s="24">
        <v>250</v>
      </c>
      <c r="F21" s="24">
        <v>250</v>
      </c>
      <c r="G21" s="24">
        <v>300</v>
      </c>
      <c r="H21" s="55">
        <v>300</v>
      </c>
      <c r="I21" s="24">
        <f>H21-G21</f>
        <v>0</v>
      </c>
      <c r="J21" s="41">
        <f>I21/G21</f>
        <v>0</v>
      </c>
      <c r="K21" t="s">
        <v>459</v>
      </c>
    </row>
    <row r="22" spans="1:11" s="22" customFormat="1" ht="19.5" thickBot="1" x14ac:dyDescent="0.35">
      <c r="C22" s="22" t="s">
        <v>59</v>
      </c>
      <c r="D22" s="67">
        <v>0</v>
      </c>
      <c r="E22" s="100">
        <v>0</v>
      </c>
      <c r="F22" s="100">
        <v>0</v>
      </c>
      <c r="G22" s="100">
        <v>0</v>
      </c>
      <c r="H22" s="202">
        <v>207</v>
      </c>
      <c r="I22" s="100">
        <f t="shared" ref="I22" si="7">H22-G22</f>
        <v>207</v>
      </c>
      <c r="J22" s="87" t="e">
        <f t="shared" ref="J22" si="8">I22/G22</f>
        <v>#DIV/0!</v>
      </c>
      <c r="K22" s="268" t="s">
        <v>460</v>
      </c>
    </row>
    <row r="23" spans="1:11" ht="35.25" customHeight="1" thickBot="1" x14ac:dyDescent="0.35">
      <c r="A23" s="276" t="s">
        <v>121</v>
      </c>
      <c r="B23" s="277"/>
      <c r="C23" s="278"/>
      <c r="D23" s="29">
        <f>SUM(D6:D22)</f>
        <v>19550</v>
      </c>
      <c r="E23" s="29">
        <f t="shared" ref="E23:I23" si="9">SUM(E6:E22)</f>
        <v>19550</v>
      </c>
      <c r="F23" s="29">
        <f t="shared" si="9"/>
        <v>19350</v>
      </c>
      <c r="G23" s="29">
        <f t="shared" si="9"/>
        <v>20850</v>
      </c>
      <c r="H23" s="259">
        <f t="shared" si="9"/>
        <v>25118</v>
      </c>
      <c r="I23" s="29">
        <f t="shared" si="9"/>
        <v>4268</v>
      </c>
      <c r="J23" s="44">
        <f>I23/G23</f>
        <v>0.20470023980815347</v>
      </c>
    </row>
    <row r="26" spans="1:11" x14ac:dyDescent="0.25">
      <c r="C26" s="167"/>
    </row>
    <row r="27" spans="1:11" x14ac:dyDescent="0.25">
      <c r="C27" s="167"/>
    </row>
    <row r="28" spans="1:11" x14ac:dyDescent="0.25">
      <c r="C28" s="167"/>
    </row>
  </sheetData>
  <sheetProtection algorithmName="SHA-512" hashValue="1uYIhJ8bJQv8m4aFtahGxjRLYcsahcVqNiJ7nFBLMv9DkQZnIJnTopA7dqFv3H+rTf3l+6FFxYHTrfa6BZv/oQ==" saltValue="soEKf2rUroxwWnW6sqHAqg==" spinCount="100000" sheet="1" objects="1" scenarios="1"/>
  <mergeCells count="9">
    <mergeCell ref="A23:C23"/>
    <mergeCell ref="A1:J1"/>
    <mergeCell ref="A2:J2"/>
    <mergeCell ref="A4:C4"/>
    <mergeCell ref="B5:C5"/>
    <mergeCell ref="B18:C18"/>
    <mergeCell ref="B16:C16"/>
    <mergeCell ref="B9:C9"/>
    <mergeCell ref="B14:C14"/>
  </mergeCells>
  <pageMargins left="0.7" right="0.7" top="0.75" bottom="0.75" header="0.3" footer="0.3"/>
  <pageSetup paperSize="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9"/>
  <sheetViews>
    <sheetView topLeftCell="A13" workbookViewId="0">
      <selection activeCell="D3" sqref="D3"/>
    </sheetView>
  </sheetViews>
  <sheetFormatPr defaultRowHeight="15" x14ac:dyDescent="0.25"/>
  <cols>
    <col min="1" max="1" width="5.28515625" customWidth="1"/>
    <col min="2" max="2" width="5" customWidth="1"/>
    <col min="3" max="3" width="42" customWidth="1"/>
    <col min="4" max="6" width="16.28515625" customWidth="1"/>
    <col min="7" max="7" width="17.140625" customWidth="1"/>
    <col min="8" max="10" width="16.28515625" customWidth="1"/>
  </cols>
  <sheetData>
    <row r="1" spans="1:11" ht="26.25" x14ac:dyDescent="0.4">
      <c r="A1" s="279" t="s">
        <v>508</v>
      </c>
      <c r="B1" s="279"/>
      <c r="C1" s="279"/>
      <c r="D1" s="279"/>
      <c r="E1" s="279"/>
      <c r="F1" s="279"/>
      <c r="G1" s="279"/>
      <c r="H1" s="279"/>
      <c r="I1" s="279"/>
      <c r="J1" s="279"/>
    </row>
    <row r="2" spans="1:11" ht="27" thickBot="1" x14ac:dyDescent="0.45">
      <c r="A2" s="279" t="s">
        <v>183</v>
      </c>
      <c r="B2" s="279"/>
      <c r="C2" s="279"/>
      <c r="D2" s="279"/>
      <c r="E2" s="279"/>
      <c r="F2" s="279"/>
      <c r="G2" s="279"/>
      <c r="H2" s="279"/>
      <c r="I2" s="279"/>
      <c r="J2" s="279"/>
    </row>
    <row r="3" spans="1:11" ht="78" customHeight="1" thickBot="1" x14ac:dyDescent="0.35">
      <c r="A3" s="22"/>
      <c r="B3" s="22"/>
      <c r="C3" s="22"/>
      <c r="D3" s="26" t="s">
        <v>247</v>
      </c>
      <c r="E3" s="26" t="s">
        <v>511</v>
      </c>
      <c r="F3" s="26" t="s">
        <v>503</v>
      </c>
      <c r="G3" s="85" t="s">
        <v>510</v>
      </c>
      <c r="H3" s="184" t="s">
        <v>509</v>
      </c>
      <c r="I3" s="26" t="s">
        <v>505</v>
      </c>
      <c r="J3" s="26" t="s">
        <v>253</v>
      </c>
    </row>
    <row r="4" spans="1:11" ht="19.5" thickTop="1" x14ac:dyDescent="0.3">
      <c r="A4" s="280" t="s">
        <v>122</v>
      </c>
      <c r="B4" s="280"/>
      <c r="C4" s="280"/>
      <c r="D4" s="30"/>
      <c r="E4" s="30"/>
      <c r="F4" s="30"/>
      <c r="G4" s="30"/>
      <c r="H4" s="198"/>
      <c r="I4" s="30"/>
      <c r="J4" s="30"/>
    </row>
    <row r="5" spans="1:11" ht="18.75" x14ac:dyDescent="0.3">
      <c r="A5" s="22"/>
      <c r="B5" s="281" t="s">
        <v>0</v>
      </c>
      <c r="C5" s="281"/>
      <c r="D5" s="23"/>
      <c r="E5" s="23"/>
      <c r="F5" s="23"/>
      <c r="G5" s="23"/>
      <c r="H5" s="189"/>
      <c r="I5" s="23"/>
      <c r="J5" s="23"/>
    </row>
    <row r="6" spans="1:11" ht="18.75" x14ac:dyDescent="0.3">
      <c r="A6" s="22"/>
      <c r="B6" s="22"/>
      <c r="C6" s="22" t="s">
        <v>123</v>
      </c>
      <c r="D6" s="24">
        <v>21800</v>
      </c>
      <c r="E6" s="24">
        <v>21800</v>
      </c>
      <c r="F6" s="24">
        <v>40000</v>
      </c>
      <c r="G6" s="102">
        <v>40000</v>
      </c>
      <c r="H6" s="186">
        <v>40000</v>
      </c>
      <c r="I6" s="24">
        <f>H6-G6</f>
        <v>0</v>
      </c>
      <c r="J6" s="41">
        <f>I6/G6</f>
        <v>0</v>
      </c>
      <c r="K6" t="s">
        <v>462</v>
      </c>
    </row>
    <row r="7" spans="1:11" ht="18.75" x14ac:dyDescent="0.3">
      <c r="A7" s="22"/>
      <c r="B7" s="22"/>
      <c r="C7" s="22" t="s">
        <v>124</v>
      </c>
      <c r="D7" s="24">
        <v>9000</v>
      </c>
      <c r="E7" s="24">
        <v>12000</v>
      </c>
      <c r="F7" s="24">
        <v>10000</v>
      </c>
      <c r="G7" s="102">
        <v>10000</v>
      </c>
      <c r="H7" s="186">
        <v>0</v>
      </c>
      <c r="I7" s="24">
        <f>H7-G7</f>
        <v>-10000</v>
      </c>
      <c r="J7" s="41">
        <f>I7/G7</f>
        <v>-1</v>
      </c>
      <c r="K7" t="s">
        <v>461</v>
      </c>
    </row>
    <row r="8" spans="1:11" ht="18.75" x14ac:dyDescent="0.3">
      <c r="A8" s="22"/>
      <c r="B8" s="22"/>
      <c r="C8" s="22" t="s">
        <v>252</v>
      </c>
      <c r="D8" s="24"/>
      <c r="E8" s="24"/>
      <c r="F8" s="24"/>
      <c r="G8" s="102">
        <v>4000</v>
      </c>
      <c r="H8" s="186">
        <v>4000</v>
      </c>
      <c r="I8" s="24">
        <f>H8-G8</f>
        <v>0</v>
      </c>
      <c r="J8" s="41">
        <f>I8/G8</f>
        <v>0</v>
      </c>
      <c r="K8" t="s">
        <v>464</v>
      </c>
    </row>
    <row r="9" spans="1:11" ht="18.75" x14ac:dyDescent="0.3">
      <c r="A9" s="22"/>
      <c r="B9" s="22"/>
      <c r="C9" s="22" t="s">
        <v>126</v>
      </c>
      <c r="D9" s="24">
        <v>12500</v>
      </c>
      <c r="E9" s="24">
        <v>13000</v>
      </c>
      <c r="F9" s="24">
        <v>13500</v>
      </c>
      <c r="G9" s="24">
        <v>19000</v>
      </c>
      <c r="H9" s="55">
        <v>19000</v>
      </c>
      <c r="I9" s="24">
        <f>H9-G9</f>
        <v>0</v>
      </c>
      <c r="J9" s="41">
        <f>I9/G9</f>
        <v>0</v>
      </c>
      <c r="K9" t="s">
        <v>463</v>
      </c>
    </row>
    <row r="10" spans="1:11" ht="18.75" x14ac:dyDescent="0.3">
      <c r="A10" s="22"/>
      <c r="B10" s="281" t="s">
        <v>127</v>
      </c>
      <c r="C10" s="281"/>
      <c r="D10" s="24"/>
      <c r="E10" s="24"/>
      <c r="F10" s="24"/>
      <c r="G10" s="24"/>
      <c r="H10" s="55"/>
      <c r="I10" s="24"/>
      <c r="J10" s="41"/>
    </row>
    <row r="11" spans="1:11" ht="18.75" x14ac:dyDescent="0.3">
      <c r="A11" s="22"/>
      <c r="B11" s="22"/>
      <c r="C11" s="22" t="s">
        <v>59</v>
      </c>
      <c r="D11" s="24">
        <v>400</v>
      </c>
      <c r="E11" s="24">
        <v>400</v>
      </c>
      <c r="F11" s="24">
        <v>400</v>
      </c>
      <c r="G11" s="24">
        <v>300</v>
      </c>
      <c r="H11" s="55">
        <v>300</v>
      </c>
      <c r="I11" s="24">
        <f>H11-G11</f>
        <v>0</v>
      </c>
      <c r="J11" s="41">
        <f>I11/G11</f>
        <v>0</v>
      </c>
      <c r="K11" t="s">
        <v>465</v>
      </c>
    </row>
    <row r="12" spans="1:11" ht="18.75" x14ac:dyDescent="0.3">
      <c r="A12" s="22"/>
      <c r="B12" s="22"/>
      <c r="C12" s="22" t="s">
        <v>14</v>
      </c>
      <c r="D12" s="24">
        <v>6100</v>
      </c>
      <c r="E12" s="24">
        <v>7283</v>
      </c>
      <c r="F12" s="24">
        <v>8011</v>
      </c>
      <c r="G12" s="24">
        <v>9555</v>
      </c>
      <c r="H12" s="55">
        <v>9555</v>
      </c>
      <c r="I12" s="24">
        <f>H12-G12</f>
        <v>0</v>
      </c>
      <c r="J12" s="41">
        <f>I12/G12</f>
        <v>0</v>
      </c>
      <c r="K12" t="s">
        <v>467</v>
      </c>
    </row>
    <row r="13" spans="1:11" ht="18.75" x14ac:dyDescent="0.3">
      <c r="A13" s="22"/>
      <c r="B13" s="22"/>
      <c r="C13" s="22" t="s">
        <v>128</v>
      </c>
      <c r="D13" s="24">
        <v>18000</v>
      </c>
      <c r="E13" s="24">
        <v>18000</v>
      </c>
      <c r="F13" s="24">
        <v>18000</v>
      </c>
      <c r="G13" s="24">
        <v>27000</v>
      </c>
      <c r="H13" s="55">
        <v>27000</v>
      </c>
      <c r="I13" s="24">
        <f>H13-G13</f>
        <v>0</v>
      </c>
      <c r="J13" s="41">
        <f>I13/G13</f>
        <v>0</v>
      </c>
      <c r="K13" t="s">
        <v>466</v>
      </c>
    </row>
    <row r="14" spans="1:11" ht="19.5" thickBot="1" x14ac:dyDescent="0.35">
      <c r="A14" s="22"/>
      <c r="B14" s="22"/>
      <c r="C14" s="22" t="s">
        <v>129</v>
      </c>
      <c r="D14" s="28">
        <v>2500</v>
      </c>
      <c r="E14" s="28">
        <v>2500</v>
      </c>
      <c r="F14" s="28">
        <v>2500</v>
      </c>
      <c r="G14" s="28">
        <v>3800</v>
      </c>
      <c r="H14" s="196">
        <v>3800</v>
      </c>
      <c r="I14" s="24">
        <f>H14-G14</f>
        <v>0</v>
      </c>
      <c r="J14" s="41">
        <f>I14/G14</f>
        <v>0</v>
      </c>
      <c r="K14" t="s">
        <v>468</v>
      </c>
    </row>
    <row r="15" spans="1:11" ht="44.25" customHeight="1" thickBot="1" x14ac:dyDescent="0.35">
      <c r="A15" s="276" t="s">
        <v>130</v>
      </c>
      <c r="B15" s="277"/>
      <c r="C15" s="278"/>
      <c r="D15" s="29">
        <f>SUM(D6:D14)</f>
        <v>70300</v>
      </c>
      <c r="E15" s="29">
        <f t="shared" ref="E15:I15" si="0">SUM(E6:E14)</f>
        <v>74983</v>
      </c>
      <c r="F15" s="29">
        <f t="shared" si="0"/>
        <v>92411</v>
      </c>
      <c r="G15" s="29">
        <f t="shared" si="0"/>
        <v>113655</v>
      </c>
      <c r="H15" s="259">
        <f t="shared" si="0"/>
        <v>103655</v>
      </c>
      <c r="I15" s="29">
        <f t="shared" si="0"/>
        <v>-10000</v>
      </c>
      <c r="J15" s="119">
        <f>I15/G15</f>
        <v>-8.7985570366459903E-2</v>
      </c>
    </row>
    <row r="16" spans="1:11" x14ac:dyDescent="0.25">
      <c r="I16" s="19"/>
    </row>
    <row r="18" spans="2:8" x14ac:dyDescent="0.25">
      <c r="B18" s="167"/>
      <c r="C18" s="167"/>
      <c r="H18" s="19"/>
    </row>
    <row r="19" spans="2:8" x14ac:dyDescent="0.25">
      <c r="B19" s="167"/>
      <c r="C19" s="167"/>
      <c r="H19" s="19"/>
    </row>
  </sheetData>
  <sheetProtection algorithmName="SHA-512" hashValue="u2jHnjysrP+0ywkDbz9BZn9WJhCOeNjZ4MDPG+ML+qh3NmeONjL6vgjdv1fuGchWtO56oOeJNCxwXUOq5Jsp9g==" saltValue="kno3Ok/ggi7RhHI5rlYPcg==" spinCount="100000" sheet="1" objects="1" scenarios="1"/>
  <mergeCells count="6">
    <mergeCell ref="A15:C15"/>
    <mergeCell ref="A1:J1"/>
    <mergeCell ref="A2:J2"/>
    <mergeCell ref="A4:C4"/>
    <mergeCell ref="B5:C5"/>
    <mergeCell ref="B10:C10"/>
  </mergeCells>
  <pageMargins left="0.7" right="0.7" top="0.75" bottom="0.75" header="0.3" footer="0.3"/>
  <pageSetup paperSize="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6"/>
  <sheetViews>
    <sheetView topLeftCell="A2" workbookViewId="0">
      <selection activeCell="D28" sqref="D28"/>
    </sheetView>
  </sheetViews>
  <sheetFormatPr defaultRowHeight="15" x14ac:dyDescent="0.25"/>
  <cols>
    <col min="1" max="1" width="6.28515625" customWidth="1"/>
    <col min="2" max="2" width="4.7109375" customWidth="1"/>
    <col min="3" max="3" width="44.7109375" customWidth="1"/>
    <col min="4" max="6" width="16.28515625" customWidth="1"/>
    <col min="7" max="7" width="17.140625" customWidth="1"/>
    <col min="8" max="10" width="16.28515625" customWidth="1"/>
  </cols>
  <sheetData>
    <row r="1" spans="1:11" ht="26.25" x14ac:dyDescent="0.4">
      <c r="A1" s="279" t="s">
        <v>508</v>
      </c>
      <c r="B1" s="279"/>
      <c r="C1" s="279"/>
      <c r="D1" s="279"/>
      <c r="E1" s="279"/>
      <c r="F1" s="279"/>
      <c r="G1" s="279"/>
      <c r="H1" s="279"/>
      <c r="I1" s="279"/>
      <c r="J1" s="279"/>
    </row>
    <row r="2" spans="1:11" ht="27" thickBot="1" x14ac:dyDescent="0.45">
      <c r="A2" s="279" t="s">
        <v>184</v>
      </c>
      <c r="B2" s="279"/>
      <c r="C2" s="279"/>
      <c r="D2" s="279"/>
      <c r="E2" s="279"/>
      <c r="F2" s="279"/>
      <c r="G2" s="279"/>
      <c r="H2" s="279"/>
      <c r="I2" s="279"/>
      <c r="J2" s="279"/>
    </row>
    <row r="3" spans="1:11" ht="85.5" customHeight="1" thickBot="1" x14ac:dyDescent="0.35">
      <c r="A3" s="22"/>
      <c r="B3" s="22"/>
      <c r="C3" s="22"/>
      <c r="D3" s="26" t="s">
        <v>247</v>
      </c>
      <c r="E3" s="26" t="s">
        <v>511</v>
      </c>
      <c r="F3" s="26" t="s">
        <v>503</v>
      </c>
      <c r="G3" s="26" t="s">
        <v>510</v>
      </c>
      <c r="H3" s="184" t="s">
        <v>509</v>
      </c>
      <c r="I3" s="26" t="s">
        <v>505</v>
      </c>
      <c r="J3" s="26" t="s">
        <v>253</v>
      </c>
    </row>
    <row r="4" spans="1:11" ht="19.5" thickTop="1" x14ac:dyDescent="0.3">
      <c r="A4" s="280" t="s">
        <v>131</v>
      </c>
      <c r="B4" s="280"/>
      <c r="C4" s="280"/>
      <c r="D4" s="21"/>
      <c r="E4" s="21"/>
      <c r="F4" s="21"/>
      <c r="G4" s="21"/>
      <c r="H4" s="185"/>
      <c r="I4" s="21"/>
      <c r="J4" s="21"/>
    </row>
    <row r="5" spans="1:11" ht="18.75" x14ac:dyDescent="0.3">
      <c r="A5" s="22"/>
      <c r="B5" s="281" t="s">
        <v>1</v>
      </c>
      <c r="C5" s="281"/>
      <c r="D5" s="23"/>
      <c r="E5" s="23"/>
      <c r="F5" s="23"/>
      <c r="G5" s="23"/>
      <c r="H5" s="189"/>
      <c r="I5" s="23"/>
      <c r="J5" s="23"/>
    </row>
    <row r="6" spans="1:11" ht="18.75" x14ac:dyDescent="0.3">
      <c r="A6" s="22"/>
      <c r="B6" s="22"/>
      <c r="C6" s="22" t="s">
        <v>5</v>
      </c>
      <c r="D6" s="24">
        <v>500</v>
      </c>
      <c r="E6" s="24">
        <f>D6</f>
        <v>500</v>
      </c>
      <c r="F6" s="24">
        <f>E6</f>
        <v>500</v>
      </c>
      <c r="G6" s="24">
        <v>500</v>
      </c>
      <c r="H6" s="55">
        <v>4500</v>
      </c>
      <c r="I6" s="24">
        <f>H6-G6</f>
        <v>4000</v>
      </c>
      <c r="J6" s="41">
        <f>I6/G6</f>
        <v>8</v>
      </c>
      <c r="K6" t="s">
        <v>469</v>
      </c>
    </row>
    <row r="7" spans="1:11" ht="18.75" x14ac:dyDescent="0.3">
      <c r="A7" s="22"/>
      <c r="B7" s="281" t="s">
        <v>132</v>
      </c>
      <c r="C7" s="281"/>
      <c r="D7" s="24" t="s">
        <v>33</v>
      </c>
      <c r="E7" s="24"/>
      <c r="F7" s="24"/>
      <c r="G7" s="24"/>
      <c r="H7" s="55"/>
      <c r="I7" s="24"/>
      <c r="J7" s="41"/>
    </row>
    <row r="8" spans="1:11" ht="18.75" x14ac:dyDescent="0.3">
      <c r="A8" s="22"/>
      <c r="B8" s="22"/>
      <c r="C8" s="22" t="s">
        <v>124</v>
      </c>
      <c r="D8" s="24">
        <v>10700</v>
      </c>
      <c r="E8" s="24">
        <f>D8</f>
        <v>10700</v>
      </c>
      <c r="F8" s="24">
        <v>10500</v>
      </c>
      <c r="G8" s="24">
        <v>10500</v>
      </c>
      <c r="H8" s="55">
        <v>15000</v>
      </c>
      <c r="I8" s="24">
        <f>H8-G8</f>
        <v>4500</v>
      </c>
      <c r="J8" s="41">
        <f>I8/G8</f>
        <v>0.42857142857142855</v>
      </c>
      <c r="K8" t="s">
        <v>473</v>
      </c>
    </row>
    <row r="9" spans="1:11" ht="18.75" x14ac:dyDescent="0.3">
      <c r="A9" s="22"/>
      <c r="B9" s="22"/>
      <c r="C9" s="22" t="s">
        <v>133</v>
      </c>
      <c r="D9" s="24">
        <v>1000</v>
      </c>
      <c r="E9" s="24">
        <v>4000</v>
      </c>
      <c r="F9" s="24">
        <v>0</v>
      </c>
      <c r="G9" s="24">
        <v>10000</v>
      </c>
      <c r="H9" s="55">
        <v>10000</v>
      </c>
      <c r="I9" s="24">
        <f>H9-G9</f>
        <v>0</v>
      </c>
      <c r="J9" s="41">
        <v>0</v>
      </c>
      <c r="K9" t="s">
        <v>470</v>
      </c>
    </row>
    <row r="10" spans="1:11" ht="18.75" x14ac:dyDescent="0.3">
      <c r="A10" s="22"/>
      <c r="B10" s="22"/>
      <c r="C10" s="22" t="s">
        <v>29</v>
      </c>
      <c r="D10" s="24">
        <v>10000</v>
      </c>
      <c r="E10" s="24">
        <f>D10</f>
        <v>10000</v>
      </c>
      <c r="F10" s="24">
        <v>0</v>
      </c>
      <c r="G10" s="24">
        <v>0</v>
      </c>
      <c r="H10" s="55">
        <v>0</v>
      </c>
      <c r="I10" s="24">
        <f t="shared" ref="I10:I13" si="0">H10-G10</f>
        <v>0</v>
      </c>
      <c r="J10" s="41">
        <v>0</v>
      </c>
    </row>
    <row r="11" spans="1:11" ht="18.75" x14ac:dyDescent="0.3">
      <c r="A11" s="22"/>
      <c r="B11" s="22"/>
      <c r="C11" s="22" t="s">
        <v>264</v>
      </c>
      <c r="D11" s="24">
        <v>0</v>
      </c>
      <c r="E11" s="24">
        <v>0</v>
      </c>
      <c r="F11" s="24">
        <v>0</v>
      </c>
      <c r="G11" s="24">
        <v>0</v>
      </c>
      <c r="H11" s="55">
        <v>500</v>
      </c>
      <c r="I11" s="24">
        <f t="shared" ref="I11" si="1">H11-G11</f>
        <v>500</v>
      </c>
      <c r="J11" s="41">
        <v>0</v>
      </c>
      <c r="K11" t="s">
        <v>471</v>
      </c>
    </row>
    <row r="12" spans="1:11" ht="18.75" x14ac:dyDescent="0.3">
      <c r="A12" s="22"/>
      <c r="B12" s="22"/>
      <c r="C12" s="22" t="s">
        <v>64</v>
      </c>
      <c r="D12" s="24">
        <v>210</v>
      </c>
      <c r="E12" s="24">
        <v>290</v>
      </c>
      <c r="F12" s="24">
        <v>290</v>
      </c>
      <c r="G12" s="24">
        <v>600</v>
      </c>
      <c r="H12" s="55"/>
      <c r="I12" s="24">
        <f t="shared" si="0"/>
        <v>-600</v>
      </c>
      <c r="J12" s="41">
        <f t="shared" ref="J12:J13" si="2">I12/G12</f>
        <v>-1</v>
      </c>
    </row>
    <row r="13" spans="1:11" ht="18.75" x14ac:dyDescent="0.3">
      <c r="A13" s="22"/>
      <c r="B13" s="22"/>
      <c r="C13" s="22" t="s">
        <v>129</v>
      </c>
      <c r="D13" s="24">
        <v>2500</v>
      </c>
      <c r="E13" s="24">
        <v>7500</v>
      </c>
      <c r="F13" s="24">
        <v>0</v>
      </c>
      <c r="G13" s="24">
        <v>250</v>
      </c>
      <c r="H13" s="55"/>
      <c r="I13" s="24">
        <f t="shared" si="0"/>
        <v>-250</v>
      </c>
      <c r="J13" s="41">
        <f t="shared" si="2"/>
        <v>-1</v>
      </c>
    </row>
    <row r="14" spans="1:11" ht="18.75" x14ac:dyDescent="0.3">
      <c r="A14" s="22"/>
      <c r="B14" s="281" t="s">
        <v>10</v>
      </c>
      <c r="C14" s="281"/>
      <c r="D14" s="24"/>
      <c r="E14" s="24"/>
      <c r="F14" s="24"/>
      <c r="G14" s="24"/>
      <c r="H14" s="55"/>
      <c r="I14" s="24"/>
      <c r="J14" s="41"/>
    </row>
    <row r="15" spans="1:11" ht="18.75" x14ac:dyDescent="0.3">
      <c r="A15" s="22"/>
      <c r="B15" s="22"/>
      <c r="C15" s="22" t="s">
        <v>59</v>
      </c>
      <c r="D15" s="24">
        <v>100</v>
      </c>
      <c r="E15" s="24">
        <v>100</v>
      </c>
      <c r="F15" s="24">
        <v>100</v>
      </c>
      <c r="G15" s="24">
        <v>100</v>
      </c>
      <c r="H15" s="55">
        <v>100</v>
      </c>
      <c r="I15" s="24">
        <f t="shared" ref="I15:I17" si="3">H15-G15</f>
        <v>0</v>
      </c>
      <c r="J15" s="41">
        <f t="shared" ref="J15:J16" si="4">I15/G15</f>
        <v>0</v>
      </c>
    </row>
    <row r="16" spans="1:11" ht="18.75" x14ac:dyDescent="0.3">
      <c r="A16" s="22"/>
      <c r="B16" s="22"/>
      <c r="C16" s="22" t="s">
        <v>12</v>
      </c>
      <c r="D16" s="24">
        <v>150</v>
      </c>
      <c r="E16" s="24">
        <f>D16</f>
        <v>150</v>
      </c>
      <c r="F16" s="24">
        <f>E16</f>
        <v>150</v>
      </c>
      <c r="G16" s="24"/>
      <c r="H16" s="55"/>
      <c r="I16" s="24">
        <f t="shared" si="3"/>
        <v>0</v>
      </c>
      <c r="J16" s="41" t="e">
        <f t="shared" si="4"/>
        <v>#DIV/0!</v>
      </c>
    </row>
    <row r="17" spans="1:11" ht="18.75" x14ac:dyDescent="0.3">
      <c r="A17" s="22"/>
      <c r="B17" s="22"/>
      <c r="C17" s="22" t="s">
        <v>134</v>
      </c>
      <c r="D17" s="24">
        <v>100</v>
      </c>
      <c r="E17" s="24">
        <v>100</v>
      </c>
      <c r="F17" s="24">
        <v>0</v>
      </c>
      <c r="G17" s="24">
        <v>0</v>
      </c>
      <c r="H17" s="55">
        <v>0</v>
      </c>
      <c r="I17" s="24">
        <f t="shared" si="3"/>
        <v>0</v>
      </c>
      <c r="J17" s="41">
        <v>0</v>
      </c>
    </row>
    <row r="18" spans="1:11" ht="18.75" x14ac:dyDescent="0.3">
      <c r="A18" s="22"/>
      <c r="B18" s="281" t="s">
        <v>18</v>
      </c>
      <c r="C18" s="281"/>
      <c r="D18" s="24"/>
      <c r="E18" s="24"/>
      <c r="F18" s="24"/>
      <c r="G18" s="24"/>
      <c r="H18" s="55"/>
      <c r="I18" s="24"/>
      <c r="J18" s="41"/>
    </row>
    <row r="19" spans="1:11" ht="19.5" thickBot="1" x14ac:dyDescent="0.35">
      <c r="A19" s="22"/>
      <c r="B19" s="22"/>
      <c r="C19" s="22" t="s">
        <v>20</v>
      </c>
      <c r="D19" s="28">
        <v>500</v>
      </c>
      <c r="E19" s="24">
        <f>D19</f>
        <v>500</v>
      </c>
      <c r="F19" s="24">
        <v>250</v>
      </c>
      <c r="G19" s="24">
        <v>250</v>
      </c>
      <c r="H19" s="55">
        <v>750</v>
      </c>
      <c r="I19" s="24">
        <f>H19-G19</f>
        <v>500</v>
      </c>
      <c r="J19" s="41">
        <f>I19/G19</f>
        <v>2</v>
      </c>
      <c r="K19" t="s">
        <v>472</v>
      </c>
    </row>
    <row r="20" spans="1:11" ht="42" customHeight="1" thickBot="1" x14ac:dyDescent="0.35">
      <c r="A20" s="276" t="s">
        <v>135</v>
      </c>
      <c r="B20" s="277"/>
      <c r="C20" s="278"/>
      <c r="D20" s="29">
        <f>SUM(D6:D19)</f>
        <v>25760</v>
      </c>
      <c r="E20" s="29">
        <f>SUM(E6:E19)</f>
        <v>33840</v>
      </c>
      <c r="F20" s="29">
        <f>SUM(F6:F19)</f>
        <v>11790</v>
      </c>
      <c r="G20" s="29">
        <f>SUM(G6:G19)</f>
        <v>22200</v>
      </c>
      <c r="H20" s="259">
        <f>SUM(H6:H19)</f>
        <v>30850</v>
      </c>
      <c r="I20" s="118">
        <f t="shared" ref="I20" si="5">SUM(I6:I19)</f>
        <v>8650</v>
      </c>
      <c r="J20" s="119">
        <f>I20/G20</f>
        <v>0.38963963963963966</v>
      </c>
    </row>
    <row r="23" spans="1:11" x14ac:dyDescent="0.25">
      <c r="C23" s="167"/>
    </row>
    <row r="24" spans="1:11" x14ac:dyDescent="0.25">
      <c r="C24" s="167"/>
    </row>
    <row r="26" spans="1:11" x14ac:dyDescent="0.25">
      <c r="C26" s="147"/>
    </row>
  </sheetData>
  <sheetProtection algorithmName="SHA-512" hashValue="aHUWJyAylfq4xHQNha/CdF5vUUsO/OYULuHcfTyvLOIamgv0Ors/tU9eHn9iIOphtPvbhTgBZeqvdTgRNFYMVA==" saltValue="UImlMOaNUGKMcrUaynFkKQ==" spinCount="100000" sheet="1" objects="1" scenarios="1"/>
  <mergeCells count="8">
    <mergeCell ref="B18:C18"/>
    <mergeCell ref="A20:C20"/>
    <mergeCell ref="A1:J1"/>
    <mergeCell ref="A2:J2"/>
    <mergeCell ref="A4:C4"/>
    <mergeCell ref="B5:C5"/>
    <mergeCell ref="B7:C7"/>
    <mergeCell ref="B14:C14"/>
  </mergeCells>
  <pageMargins left="0.7" right="0.7" top="0.75" bottom="0.75" header="0.3" footer="0.3"/>
  <pageSetup paperSize="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workbookViewId="0">
      <selection activeCell="D3" sqref="D3"/>
    </sheetView>
  </sheetViews>
  <sheetFormatPr defaultRowHeight="15" x14ac:dyDescent="0.25"/>
  <cols>
    <col min="1" max="1" width="4.5703125" customWidth="1"/>
    <col min="2" max="2" width="4.140625" customWidth="1"/>
    <col min="3" max="3" width="32" customWidth="1"/>
    <col min="4" max="10" width="18.28515625" customWidth="1"/>
  </cols>
  <sheetData>
    <row r="1" spans="1:10" ht="26.25" x14ac:dyDescent="0.4">
      <c r="A1" s="279" t="s">
        <v>508</v>
      </c>
      <c r="B1" s="279"/>
      <c r="C1" s="279"/>
      <c r="D1" s="279"/>
      <c r="E1" s="279"/>
      <c r="F1" s="279"/>
      <c r="G1" s="279"/>
      <c r="H1" s="279"/>
      <c r="I1" s="279"/>
      <c r="J1" s="279"/>
    </row>
    <row r="2" spans="1:10" ht="27" thickBot="1" x14ac:dyDescent="0.45">
      <c r="A2" s="279" t="s">
        <v>212</v>
      </c>
      <c r="B2" s="279"/>
      <c r="C2" s="279"/>
      <c r="D2" s="279"/>
      <c r="E2" s="279"/>
      <c r="F2" s="279"/>
      <c r="G2" s="279"/>
      <c r="H2" s="279"/>
      <c r="I2" s="279"/>
      <c r="J2" s="279"/>
    </row>
    <row r="3" spans="1:10" ht="54.75" customHeight="1" thickBot="1" x14ac:dyDescent="0.35">
      <c r="D3" s="26" t="s">
        <v>247</v>
      </c>
      <c r="E3" s="26" t="s">
        <v>511</v>
      </c>
      <c r="F3" s="26" t="s">
        <v>503</v>
      </c>
      <c r="G3" s="26" t="s">
        <v>510</v>
      </c>
      <c r="H3" s="184" t="s">
        <v>509</v>
      </c>
      <c r="I3" s="26" t="s">
        <v>505</v>
      </c>
      <c r="J3" s="26" t="s">
        <v>253</v>
      </c>
    </row>
    <row r="4" spans="1:10" ht="19.5" thickTop="1" x14ac:dyDescent="0.3">
      <c r="A4" s="280" t="s">
        <v>142</v>
      </c>
      <c r="B4" s="280"/>
      <c r="C4" s="280"/>
      <c r="D4" s="30"/>
      <c r="E4" s="30"/>
      <c r="F4" s="30"/>
      <c r="G4" s="30"/>
      <c r="H4" s="198"/>
      <c r="I4" s="30"/>
      <c r="J4" s="30"/>
    </row>
    <row r="5" spans="1:10" s="65" customFormat="1" ht="17.25" x14ac:dyDescent="0.3">
      <c r="B5" s="305" t="s">
        <v>136</v>
      </c>
      <c r="C5" s="305"/>
      <c r="D5" s="66"/>
      <c r="F5" s="66"/>
      <c r="G5" s="66"/>
      <c r="H5" s="219"/>
      <c r="I5" s="66"/>
      <c r="J5" s="66"/>
    </row>
    <row r="6" spans="1:10" s="65" customFormat="1" ht="17.25" x14ac:dyDescent="0.3">
      <c r="C6" s="65" t="s">
        <v>137</v>
      </c>
      <c r="D6" s="67">
        <v>3225</v>
      </c>
      <c r="E6" s="67">
        <v>3175</v>
      </c>
      <c r="F6" s="67">
        <v>3175</v>
      </c>
      <c r="G6" s="67">
        <v>5000</v>
      </c>
      <c r="H6" s="201">
        <v>5000</v>
      </c>
      <c r="I6" s="100">
        <f>H6-G6</f>
        <v>0</v>
      </c>
      <c r="J6" s="87">
        <f>I6/G6</f>
        <v>0</v>
      </c>
    </row>
    <row r="7" spans="1:10" s="65" customFormat="1" ht="17.25" x14ac:dyDescent="0.3">
      <c r="C7" s="65" t="s">
        <v>138</v>
      </c>
      <c r="D7" s="67">
        <v>33304</v>
      </c>
      <c r="E7" s="67">
        <v>34961</v>
      </c>
      <c r="F7" s="67">
        <v>34961</v>
      </c>
      <c r="G7" s="67">
        <v>37000</v>
      </c>
      <c r="H7" s="201">
        <v>37000</v>
      </c>
      <c r="I7" s="100">
        <f t="shared" ref="I7:I10" si="0">H7-G7</f>
        <v>0</v>
      </c>
      <c r="J7" s="87">
        <f t="shared" ref="J7:J10" si="1">I7/G7</f>
        <v>0</v>
      </c>
    </row>
    <row r="8" spans="1:10" s="65" customFormat="1" ht="17.25" x14ac:dyDescent="0.3">
      <c r="C8" s="65" t="s">
        <v>139</v>
      </c>
      <c r="D8" s="67">
        <v>11849</v>
      </c>
      <c r="E8" s="67">
        <v>12434</v>
      </c>
      <c r="F8" s="67">
        <v>12434</v>
      </c>
      <c r="G8" s="67">
        <v>15000</v>
      </c>
      <c r="H8" s="201">
        <v>15000</v>
      </c>
      <c r="I8" s="100">
        <f t="shared" si="0"/>
        <v>0</v>
      </c>
      <c r="J8" s="87">
        <f t="shared" si="1"/>
        <v>0</v>
      </c>
    </row>
    <row r="9" spans="1:10" s="65" customFormat="1" ht="17.25" x14ac:dyDescent="0.3">
      <c r="C9" s="65" t="s">
        <v>140</v>
      </c>
      <c r="D9" s="67">
        <v>14238</v>
      </c>
      <c r="E9" s="67">
        <v>14970</v>
      </c>
      <c r="F9" s="67">
        <v>14970</v>
      </c>
      <c r="G9" s="67">
        <v>16000</v>
      </c>
      <c r="H9" s="201">
        <v>16000</v>
      </c>
      <c r="I9" s="100">
        <f t="shared" si="0"/>
        <v>0</v>
      </c>
      <c r="J9" s="87">
        <f t="shared" si="1"/>
        <v>0</v>
      </c>
    </row>
    <row r="10" spans="1:10" s="65" customFormat="1" ht="18" thickBot="1" x14ac:dyDescent="0.35">
      <c r="C10" s="65" t="s">
        <v>141</v>
      </c>
      <c r="D10" s="90">
        <v>3262</v>
      </c>
      <c r="E10" s="90">
        <v>3300</v>
      </c>
      <c r="F10" s="90">
        <v>3400</v>
      </c>
      <c r="G10" s="90">
        <v>4000</v>
      </c>
      <c r="H10" s="265">
        <v>0</v>
      </c>
      <c r="I10" s="100">
        <f t="shared" si="0"/>
        <v>-4000</v>
      </c>
      <c r="J10" s="87">
        <f t="shared" si="1"/>
        <v>-1</v>
      </c>
    </row>
    <row r="11" spans="1:10" ht="47.25" customHeight="1" thickBot="1" x14ac:dyDescent="0.35">
      <c r="A11" s="276" t="s">
        <v>143</v>
      </c>
      <c r="B11" s="277"/>
      <c r="C11" s="278"/>
      <c r="D11" s="29">
        <f t="shared" ref="D11:I11" si="2">SUM(D6:D10)</f>
        <v>65878</v>
      </c>
      <c r="E11" s="29">
        <f t="shared" si="2"/>
        <v>68840</v>
      </c>
      <c r="F11" s="29">
        <f t="shared" si="2"/>
        <v>68940</v>
      </c>
      <c r="G11" s="29">
        <f t="shared" si="2"/>
        <v>77000</v>
      </c>
      <c r="H11" s="29">
        <f t="shared" si="2"/>
        <v>73000</v>
      </c>
      <c r="I11" s="29">
        <f t="shared" si="2"/>
        <v>-4000</v>
      </c>
      <c r="J11" s="119">
        <f>I11/G11</f>
        <v>-5.1948051948051951E-2</v>
      </c>
    </row>
    <row r="14" spans="1:10" x14ac:dyDescent="0.25">
      <c r="C14" s="167"/>
    </row>
    <row r="15" spans="1:10" x14ac:dyDescent="0.25">
      <c r="C15" s="167"/>
    </row>
  </sheetData>
  <sheetProtection algorithmName="SHA-512" hashValue="GBmpRlQO2k+/GnX/eKufthxQrJzCpHUpCV2fcr6nXcBqHxEY/Xg/gWL4CLxQEVsrc0/F0dTwHO4gxDHSyoIPlg==" saltValue="e+OgBwBjLVFc8eotkcrKbw==" spinCount="100000" sheet="1" objects="1" scenarios="1"/>
  <mergeCells count="5">
    <mergeCell ref="A1:J1"/>
    <mergeCell ref="A2:J2"/>
    <mergeCell ref="A4:C4"/>
    <mergeCell ref="B5:C5"/>
    <mergeCell ref="A11:C11"/>
  </mergeCells>
  <pageMargins left="0.7" right="0.7" top="0.75" bottom="0.75" header="0.3" footer="0.3"/>
  <pageSetup paperSize="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2"/>
  <sheetViews>
    <sheetView topLeftCell="A4" workbookViewId="0">
      <selection activeCell="D3" sqref="D3"/>
    </sheetView>
  </sheetViews>
  <sheetFormatPr defaultRowHeight="15" x14ac:dyDescent="0.25"/>
  <cols>
    <col min="1" max="1" width="4" customWidth="1"/>
    <col min="2" max="2" width="3.42578125" customWidth="1"/>
    <col min="3" max="3" width="33" customWidth="1"/>
    <col min="4" max="10" width="17.28515625" customWidth="1"/>
  </cols>
  <sheetData>
    <row r="1" spans="1:10" ht="26.25" x14ac:dyDescent="0.4">
      <c r="A1" s="279" t="s">
        <v>508</v>
      </c>
      <c r="B1" s="279"/>
      <c r="C1" s="279"/>
      <c r="D1" s="279"/>
      <c r="E1" s="279"/>
      <c r="F1" s="279"/>
      <c r="G1" s="279"/>
      <c r="H1" s="279"/>
      <c r="I1" s="279"/>
      <c r="J1" s="279"/>
    </row>
    <row r="2" spans="1:10" ht="27" thickBot="1" x14ac:dyDescent="0.45">
      <c r="A2" s="279" t="s">
        <v>185</v>
      </c>
      <c r="B2" s="279"/>
      <c r="C2" s="279"/>
      <c r="D2" s="279"/>
      <c r="E2" s="279"/>
      <c r="F2" s="279"/>
      <c r="G2" s="279"/>
      <c r="H2" s="279"/>
      <c r="I2" s="279"/>
      <c r="J2" s="279"/>
    </row>
    <row r="3" spans="1:10" ht="68.25" customHeight="1" thickBot="1" x14ac:dyDescent="0.35">
      <c r="A3" s="22"/>
      <c r="B3" s="22"/>
      <c r="C3" s="22"/>
      <c r="D3" s="26" t="s">
        <v>247</v>
      </c>
      <c r="E3" s="26" t="s">
        <v>511</v>
      </c>
      <c r="F3" s="26" t="s">
        <v>503</v>
      </c>
      <c r="G3" s="26" t="s">
        <v>510</v>
      </c>
      <c r="H3" s="184" t="s">
        <v>509</v>
      </c>
      <c r="I3" s="26" t="s">
        <v>505</v>
      </c>
      <c r="J3" s="26" t="s">
        <v>253</v>
      </c>
    </row>
    <row r="4" spans="1:10" ht="19.5" thickTop="1" x14ac:dyDescent="0.3">
      <c r="A4" s="280" t="s">
        <v>144</v>
      </c>
      <c r="B4" s="280"/>
      <c r="C4" s="280"/>
      <c r="D4" s="40"/>
      <c r="E4" s="40"/>
      <c r="F4" s="40"/>
      <c r="G4" s="40"/>
      <c r="H4" s="187"/>
      <c r="I4" s="30"/>
      <c r="J4" s="30"/>
    </row>
    <row r="5" spans="1:10" ht="18.75" x14ac:dyDescent="0.3">
      <c r="A5" s="22"/>
      <c r="B5" s="281" t="s">
        <v>145</v>
      </c>
      <c r="C5" s="281"/>
      <c r="D5" s="24"/>
      <c r="E5" s="24"/>
      <c r="F5" s="24"/>
      <c r="G5" s="24"/>
      <c r="H5" s="55"/>
      <c r="I5" s="23"/>
      <c r="J5" s="23"/>
    </row>
    <row r="6" spans="1:10" ht="18.75" x14ac:dyDescent="0.3">
      <c r="A6" s="22"/>
      <c r="B6" s="22"/>
      <c r="C6" s="22" t="s">
        <v>146</v>
      </c>
      <c r="D6" s="24">
        <v>6000</v>
      </c>
      <c r="E6" s="24">
        <v>6000</v>
      </c>
      <c r="F6" s="24">
        <v>6500</v>
      </c>
      <c r="G6" s="24">
        <v>6500</v>
      </c>
      <c r="H6" s="55">
        <v>0</v>
      </c>
      <c r="I6" s="102">
        <f>H6-G6</f>
        <v>-6500</v>
      </c>
      <c r="J6" s="101">
        <f>I6/G6</f>
        <v>-1</v>
      </c>
    </row>
    <row r="7" spans="1:10" ht="18.75" x14ac:dyDescent="0.3">
      <c r="A7" s="22"/>
      <c r="B7" s="22"/>
      <c r="C7" s="22" t="s">
        <v>147</v>
      </c>
      <c r="D7" s="24">
        <v>8600</v>
      </c>
      <c r="E7" s="24">
        <v>8600</v>
      </c>
      <c r="F7" s="24">
        <v>9000</v>
      </c>
      <c r="G7" s="24">
        <v>10000</v>
      </c>
      <c r="H7" s="55">
        <v>0</v>
      </c>
      <c r="I7" s="102">
        <f t="shared" ref="I7:I12" si="0">H7-G7</f>
        <v>-10000</v>
      </c>
      <c r="J7" s="101">
        <f t="shared" ref="J7:J12" si="1">I7/G7</f>
        <v>-1</v>
      </c>
    </row>
    <row r="8" spans="1:10" ht="18.75" x14ac:dyDescent="0.3">
      <c r="A8" s="22"/>
      <c r="B8" s="22"/>
      <c r="C8" s="22" t="s">
        <v>148</v>
      </c>
      <c r="D8" s="24">
        <v>20000</v>
      </c>
      <c r="E8" s="24">
        <v>17500</v>
      </c>
      <c r="F8" s="24">
        <v>20000</v>
      </c>
      <c r="G8" s="24">
        <v>20000</v>
      </c>
      <c r="H8" s="55">
        <v>0</v>
      </c>
      <c r="I8" s="102">
        <f t="shared" si="0"/>
        <v>-20000</v>
      </c>
      <c r="J8" s="101">
        <f t="shared" si="1"/>
        <v>-1</v>
      </c>
    </row>
    <row r="9" spans="1:10" ht="18.75" x14ac:dyDescent="0.3">
      <c r="A9" s="22"/>
      <c r="B9" s="22"/>
      <c r="C9" s="22" t="s">
        <v>149</v>
      </c>
      <c r="D9" s="24">
        <v>16800</v>
      </c>
      <c r="E9" s="24">
        <v>17000</v>
      </c>
      <c r="F9" s="24">
        <v>18000</v>
      </c>
      <c r="G9" s="24">
        <v>20000</v>
      </c>
      <c r="H9" s="55">
        <v>0</v>
      </c>
      <c r="I9" s="102">
        <f t="shared" si="0"/>
        <v>-20000</v>
      </c>
      <c r="J9" s="101">
        <f t="shared" si="1"/>
        <v>-1</v>
      </c>
    </row>
    <row r="10" spans="1:10" ht="18.75" x14ac:dyDescent="0.3">
      <c r="A10" s="22"/>
      <c r="B10" s="22"/>
      <c r="C10" s="22" t="s">
        <v>150</v>
      </c>
      <c r="D10" s="24">
        <v>1970</v>
      </c>
      <c r="E10" s="24">
        <v>1970</v>
      </c>
      <c r="F10" s="24">
        <v>1970</v>
      </c>
      <c r="G10" s="24">
        <v>2300</v>
      </c>
      <c r="H10" s="55">
        <v>0</v>
      </c>
      <c r="I10" s="102">
        <f t="shared" si="0"/>
        <v>-2300</v>
      </c>
      <c r="J10" s="101">
        <f t="shared" si="1"/>
        <v>-1</v>
      </c>
    </row>
    <row r="11" spans="1:10" ht="18.75" x14ac:dyDescent="0.3">
      <c r="A11" s="22"/>
      <c r="B11" s="22"/>
      <c r="C11" s="22" t="s">
        <v>151</v>
      </c>
      <c r="D11" s="24">
        <v>2322</v>
      </c>
      <c r="E11" s="24">
        <v>2322</v>
      </c>
      <c r="F11" s="24">
        <v>1800</v>
      </c>
      <c r="G11" s="24">
        <v>1800</v>
      </c>
      <c r="H11" s="55">
        <v>0</v>
      </c>
      <c r="I11" s="102">
        <f t="shared" si="0"/>
        <v>-1800</v>
      </c>
      <c r="J11" s="101">
        <f t="shared" si="1"/>
        <v>-1</v>
      </c>
    </row>
    <row r="12" spans="1:10" ht="18.75" x14ac:dyDescent="0.3">
      <c r="A12" s="22"/>
      <c r="B12" s="22"/>
      <c r="C12" s="22" t="s">
        <v>223</v>
      </c>
      <c r="D12" s="24">
        <v>5358</v>
      </c>
      <c r="E12" s="24">
        <v>7376</v>
      </c>
      <c r="F12" s="24">
        <v>4200</v>
      </c>
      <c r="G12" s="24">
        <v>5000</v>
      </c>
      <c r="H12" s="55">
        <v>0</v>
      </c>
      <c r="I12" s="102">
        <f t="shared" si="0"/>
        <v>-5000</v>
      </c>
      <c r="J12" s="101">
        <f t="shared" si="1"/>
        <v>-1</v>
      </c>
    </row>
    <row r="13" spans="1:10" ht="18.75" x14ac:dyDescent="0.3">
      <c r="A13" s="22"/>
      <c r="B13" s="281" t="s">
        <v>153</v>
      </c>
      <c r="C13" s="281"/>
      <c r="D13" s="24"/>
      <c r="E13" s="24"/>
      <c r="F13" s="24"/>
      <c r="G13" s="24"/>
      <c r="H13" s="55"/>
      <c r="I13" s="24"/>
      <c r="J13" s="41"/>
    </row>
    <row r="14" spans="1:10" ht="18.75" x14ac:dyDescent="0.3">
      <c r="A14" s="22"/>
      <c r="B14" s="22"/>
      <c r="C14" s="22" t="s">
        <v>149</v>
      </c>
      <c r="D14" s="24">
        <v>13500</v>
      </c>
      <c r="E14" s="24">
        <v>13500</v>
      </c>
      <c r="F14" s="24">
        <v>14000</v>
      </c>
      <c r="G14" s="24">
        <v>15000</v>
      </c>
      <c r="H14" s="55">
        <v>15000</v>
      </c>
      <c r="I14" s="102">
        <f>H14-G14</f>
        <v>0</v>
      </c>
      <c r="J14" s="101">
        <f>I14/G14</f>
        <v>0</v>
      </c>
    </row>
    <row r="15" spans="1:10" ht="18.75" x14ac:dyDescent="0.3">
      <c r="A15" s="22"/>
      <c r="B15" s="281" t="s">
        <v>154</v>
      </c>
      <c r="C15" s="281"/>
      <c r="D15" s="24"/>
      <c r="E15" s="24"/>
      <c r="F15" s="24"/>
      <c r="G15" s="24"/>
      <c r="H15" s="55"/>
      <c r="I15" s="24"/>
      <c r="J15" s="41"/>
    </row>
    <row r="16" spans="1:10" ht="19.5" thickBot="1" x14ac:dyDescent="0.35">
      <c r="A16" s="22"/>
      <c r="B16" s="22"/>
      <c r="C16" s="22" t="s">
        <v>150</v>
      </c>
      <c r="D16" s="28">
        <v>81228</v>
      </c>
      <c r="E16" s="28">
        <v>81228</v>
      </c>
      <c r="F16" s="28">
        <v>82000</v>
      </c>
      <c r="G16" s="175">
        <v>97295</v>
      </c>
      <c r="H16" s="226">
        <v>133408</v>
      </c>
      <c r="I16" s="102">
        <f>H16-G16</f>
        <v>36113</v>
      </c>
      <c r="J16" s="101">
        <f>I16/G16</f>
        <v>0.37117015262860376</v>
      </c>
    </row>
    <row r="17" spans="1:10" ht="34.5" customHeight="1" thickBot="1" x14ac:dyDescent="0.35">
      <c r="A17" s="276" t="s">
        <v>155</v>
      </c>
      <c r="B17" s="277"/>
      <c r="C17" s="278"/>
      <c r="D17" s="29">
        <f>SUM(D6:D16)</f>
        <v>155778</v>
      </c>
      <c r="E17" s="29">
        <f t="shared" ref="E17:I17" si="2">SUM(E6:E16)</f>
        <v>155496</v>
      </c>
      <c r="F17" s="29">
        <f t="shared" si="2"/>
        <v>157470</v>
      </c>
      <c r="G17" s="29">
        <f t="shared" si="2"/>
        <v>177895</v>
      </c>
      <c r="H17" s="259">
        <f t="shared" si="2"/>
        <v>148408</v>
      </c>
      <c r="I17" s="29">
        <f t="shared" si="2"/>
        <v>-29487</v>
      </c>
      <c r="J17" s="119">
        <f>I17/G17</f>
        <v>-0.16575508024396413</v>
      </c>
    </row>
    <row r="20" spans="1:10" x14ac:dyDescent="0.25">
      <c r="F20" s="19"/>
    </row>
    <row r="22" spans="1:10" x14ac:dyDescent="0.25">
      <c r="C22" s="167"/>
    </row>
  </sheetData>
  <sheetProtection algorithmName="SHA-512" hashValue="CbKqEg+RG4kryL1qr8P5TSfUz8p7+nZeZ16+rcTI2aDXxuJjzzotggmOcjutVnv/nesKc6dWnKPc2wxIKQNcbA==" saltValue="0QMCaV1wCsyDvJRslnVGDA==" spinCount="100000" sheet="1" objects="1" scenarios="1"/>
  <mergeCells count="7">
    <mergeCell ref="A17:C17"/>
    <mergeCell ref="A1:J1"/>
    <mergeCell ref="A2:J2"/>
    <mergeCell ref="A4:C4"/>
    <mergeCell ref="B5:C5"/>
    <mergeCell ref="B13:C13"/>
    <mergeCell ref="B15:C15"/>
  </mergeCells>
  <pageMargins left="0.7" right="0.7" top="0.75" bottom="0.75" header="0.3" footer="0.3"/>
  <pageSetup paperSize="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0"/>
  <sheetViews>
    <sheetView topLeftCell="A6" workbookViewId="0">
      <selection activeCell="D3" sqref="D3"/>
    </sheetView>
  </sheetViews>
  <sheetFormatPr defaultRowHeight="15" x14ac:dyDescent="0.25"/>
  <cols>
    <col min="1" max="1" width="4.140625" customWidth="1"/>
    <col min="2" max="2" width="4" customWidth="1"/>
    <col min="3" max="3" width="59" customWidth="1"/>
    <col min="4" max="6" width="16.28515625" customWidth="1"/>
    <col min="7" max="7" width="17.5703125" customWidth="1"/>
    <col min="8" max="10" width="16.28515625" customWidth="1"/>
  </cols>
  <sheetData>
    <row r="1" spans="1:11" ht="26.25" x14ac:dyDescent="0.4">
      <c r="A1" s="279" t="s">
        <v>508</v>
      </c>
      <c r="B1" s="279"/>
      <c r="C1" s="279"/>
      <c r="D1" s="279"/>
      <c r="E1" s="279"/>
      <c r="F1" s="279"/>
      <c r="G1" s="279"/>
      <c r="H1" s="279"/>
      <c r="I1" s="279"/>
      <c r="J1" s="279"/>
    </row>
    <row r="2" spans="1:11" ht="27" thickBot="1" x14ac:dyDescent="0.45">
      <c r="A2" s="279" t="s">
        <v>186</v>
      </c>
      <c r="B2" s="279"/>
      <c r="C2" s="279"/>
      <c r="D2" s="279"/>
      <c r="E2" s="279"/>
      <c r="F2" s="279"/>
      <c r="G2" s="279"/>
      <c r="H2" s="279"/>
      <c r="I2" s="279"/>
      <c r="J2" s="279"/>
    </row>
    <row r="3" spans="1:11" ht="75.75" thickBot="1" x14ac:dyDescent="0.35">
      <c r="A3" s="22"/>
      <c r="B3" s="22"/>
      <c r="C3" s="22"/>
      <c r="D3" s="26" t="s">
        <v>247</v>
      </c>
      <c r="E3" s="26" t="s">
        <v>511</v>
      </c>
      <c r="F3" s="26" t="s">
        <v>503</v>
      </c>
      <c r="G3" s="26" t="s">
        <v>510</v>
      </c>
      <c r="H3" s="184" t="s">
        <v>520</v>
      </c>
      <c r="I3" s="26" t="s">
        <v>505</v>
      </c>
      <c r="J3" s="26" t="s">
        <v>253</v>
      </c>
    </row>
    <row r="4" spans="1:11" ht="19.5" thickTop="1" x14ac:dyDescent="0.3">
      <c r="A4" s="280" t="s">
        <v>156</v>
      </c>
      <c r="B4" s="280"/>
      <c r="C4" s="280"/>
      <c r="D4" s="21"/>
      <c r="E4" s="21"/>
      <c r="F4" s="21"/>
      <c r="G4" s="21"/>
      <c r="H4" s="185"/>
      <c r="I4" s="21"/>
      <c r="J4" s="21"/>
    </row>
    <row r="5" spans="1:11" ht="18.75" x14ac:dyDescent="0.3">
      <c r="A5" s="22"/>
      <c r="B5" s="281" t="s">
        <v>157</v>
      </c>
      <c r="C5" s="281"/>
      <c r="D5" s="23"/>
      <c r="E5" s="23"/>
      <c r="F5" s="23"/>
      <c r="G5" s="23"/>
      <c r="H5" s="189"/>
      <c r="I5" s="23"/>
      <c r="J5" s="23"/>
    </row>
    <row r="6" spans="1:11" ht="18.75" x14ac:dyDescent="0.3">
      <c r="A6" s="22"/>
      <c r="B6" s="22"/>
      <c r="C6" s="22" t="s">
        <v>46</v>
      </c>
      <c r="D6" s="24">
        <v>4860</v>
      </c>
      <c r="E6" s="24">
        <v>4875</v>
      </c>
      <c r="F6" s="24">
        <v>5093</v>
      </c>
      <c r="G6" s="24">
        <v>6000</v>
      </c>
      <c r="H6" s="55">
        <v>6500</v>
      </c>
      <c r="I6" s="102">
        <f>H6-G6</f>
        <v>500</v>
      </c>
      <c r="J6" s="101">
        <f>I6/G6</f>
        <v>8.3333333333333329E-2</v>
      </c>
      <c r="K6" t="s">
        <v>474</v>
      </c>
    </row>
    <row r="7" spans="1:11" ht="18.75" x14ac:dyDescent="0.3">
      <c r="A7" s="22"/>
      <c r="B7" s="281" t="s">
        <v>158</v>
      </c>
      <c r="C7" s="281"/>
      <c r="D7" s="24"/>
      <c r="E7" s="24"/>
      <c r="F7" s="24"/>
      <c r="G7" s="24"/>
      <c r="H7" s="55"/>
      <c r="I7" s="102"/>
      <c r="J7" s="101"/>
    </row>
    <row r="8" spans="1:11" ht="18.75" x14ac:dyDescent="0.3">
      <c r="A8" s="22"/>
      <c r="B8" s="22"/>
      <c r="C8" s="22" t="s">
        <v>46</v>
      </c>
      <c r="D8" s="24">
        <v>5285</v>
      </c>
      <c r="E8" s="24">
        <v>5315</v>
      </c>
      <c r="F8" s="24">
        <v>5646</v>
      </c>
      <c r="G8" s="24">
        <v>6650</v>
      </c>
      <c r="H8" s="55">
        <v>6700</v>
      </c>
      <c r="I8" s="102">
        <f>H8-G8</f>
        <v>50</v>
      </c>
      <c r="J8" s="101">
        <f>I8/G8</f>
        <v>7.5187969924812026E-3</v>
      </c>
      <c r="K8" t="s">
        <v>475</v>
      </c>
    </row>
    <row r="9" spans="1:11" ht="18.75" x14ac:dyDescent="0.3">
      <c r="A9" s="22"/>
      <c r="B9" s="281" t="s">
        <v>159</v>
      </c>
      <c r="C9" s="281"/>
      <c r="D9" s="24"/>
      <c r="E9" s="24"/>
      <c r="F9" s="24"/>
      <c r="G9" s="24"/>
      <c r="H9" s="55"/>
      <c r="I9" s="102"/>
      <c r="J9" s="101"/>
    </row>
    <row r="10" spans="1:11" ht="18.75" x14ac:dyDescent="0.3">
      <c r="A10" s="22"/>
      <c r="B10" s="22"/>
      <c r="C10" s="22" t="s">
        <v>46</v>
      </c>
      <c r="D10" s="24">
        <v>2000</v>
      </c>
      <c r="E10" s="24">
        <v>2000</v>
      </c>
      <c r="F10" s="24">
        <v>3000</v>
      </c>
      <c r="G10" s="24">
        <v>3000</v>
      </c>
      <c r="H10" s="55">
        <v>3000</v>
      </c>
      <c r="I10" s="102">
        <f>H10-G10</f>
        <v>0</v>
      </c>
      <c r="J10" s="101">
        <f>I10/G10</f>
        <v>0</v>
      </c>
      <c r="K10" t="s">
        <v>476</v>
      </c>
    </row>
    <row r="11" spans="1:11" ht="18.75" x14ac:dyDescent="0.3">
      <c r="A11" s="22"/>
      <c r="B11" s="281" t="s">
        <v>160</v>
      </c>
      <c r="C11" s="281"/>
      <c r="D11" s="24"/>
      <c r="E11" s="24"/>
      <c r="F11" s="24"/>
      <c r="G11" s="24"/>
      <c r="H11" s="55"/>
      <c r="I11" s="102"/>
      <c r="J11" s="101"/>
    </row>
    <row r="12" spans="1:11" ht="18.75" x14ac:dyDescent="0.3">
      <c r="A12" s="22"/>
      <c r="B12" s="22"/>
      <c r="C12" s="22" t="s">
        <v>161</v>
      </c>
      <c r="D12" s="24">
        <v>1500</v>
      </c>
      <c r="E12" s="24">
        <v>1500</v>
      </c>
      <c r="F12" s="24">
        <v>1500</v>
      </c>
      <c r="G12" s="24">
        <v>1500</v>
      </c>
      <c r="H12" s="55">
        <v>1500</v>
      </c>
      <c r="I12" s="102">
        <f>H12-G12</f>
        <v>0</v>
      </c>
      <c r="J12" s="101">
        <f>I12/G12</f>
        <v>0</v>
      </c>
      <c r="K12" t="s">
        <v>477</v>
      </c>
    </row>
    <row r="13" spans="1:11" ht="18.75" x14ac:dyDescent="0.3">
      <c r="A13" s="22"/>
      <c r="B13" s="281" t="s">
        <v>162</v>
      </c>
      <c r="C13" s="281"/>
      <c r="D13" s="24"/>
      <c r="E13" s="24"/>
      <c r="F13" s="24"/>
      <c r="G13" s="24"/>
      <c r="H13" s="55"/>
      <c r="I13" s="102"/>
      <c r="J13" s="101"/>
    </row>
    <row r="14" spans="1:11" ht="18.75" x14ac:dyDescent="0.3">
      <c r="A14" s="22"/>
      <c r="B14" s="22"/>
      <c r="C14" s="22" t="s">
        <v>161</v>
      </c>
      <c r="D14" s="24">
        <v>750</v>
      </c>
      <c r="E14" s="24">
        <v>750</v>
      </c>
      <c r="F14" s="24">
        <v>750</v>
      </c>
      <c r="G14" s="24">
        <v>0</v>
      </c>
      <c r="H14" s="55">
        <v>0</v>
      </c>
      <c r="I14" s="102">
        <f>H14-G14</f>
        <v>0</v>
      </c>
      <c r="J14" s="101">
        <v>0</v>
      </c>
    </row>
    <row r="15" spans="1:11" ht="18.75" x14ac:dyDescent="0.3">
      <c r="A15" s="22"/>
      <c r="B15" s="22"/>
      <c r="C15" s="22" t="s">
        <v>163</v>
      </c>
      <c r="D15" s="24">
        <v>750</v>
      </c>
      <c r="E15" s="24">
        <v>750</v>
      </c>
      <c r="F15" s="24">
        <v>750</v>
      </c>
      <c r="G15" s="24">
        <v>1500</v>
      </c>
      <c r="H15" s="55">
        <v>1500</v>
      </c>
      <c r="I15" s="102">
        <f>H15-F15</f>
        <v>750</v>
      </c>
      <c r="J15" s="101">
        <f>I15/G15</f>
        <v>0.5</v>
      </c>
    </row>
    <row r="16" spans="1:11" ht="18.75" x14ac:dyDescent="0.3">
      <c r="A16" s="22"/>
      <c r="B16" s="281" t="s">
        <v>217</v>
      </c>
      <c r="C16" s="281"/>
      <c r="D16" s="3"/>
      <c r="E16" s="3"/>
      <c r="F16" s="24"/>
      <c r="H16" s="55"/>
      <c r="I16" s="102"/>
      <c r="J16" s="101"/>
    </row>
    <row r="17" spans="1:10" ht="18.75" x14ac:dyDescent="0.3">
      <c r="A17" s="22"/>
      <c r="B17" s="25"/>
      <c r="C17" s="22" t="s">
        <v>239</v>
      </c>
      <c r="D17" s="24">
        <v>0</v>
      </c>
      <c r="E17" s="24">
        <v>0</v>
      </c>
      <c r="F17" s="24">
        <v>0</v>
      </c>
      <c r="G17" s="24">
        <v>0</v>
      </c>
      <c r="H17" s="55">
        <v>0</v>
      </c>
      <c r="I17" s="102">
        <f>H17-G17</f>
        <v>0</v>
      </c>
      <c r="J17" s="101">
        <v>0</v>
      </c>
    </row>
    <row r="18" spans="1:10" ht="18.75" x14ac:dyDescent="0.3">
      <c r="A18" s="22"/>
      <c r="B18" s="281" t="s">
        <v>265</v>
      </c>
      <c r="C18" s="281"/>
      <c r="D18" s="3"/>
      <c r="E18" s="3"/>
      <c r="F18" s="24"/>
      <c r="H18" s="55"/>
      <c r="I18" s="102"/>
      <c r="J18" s="101"/>
    </row>
    <row r="19" spans="1:10" ht="19.5" thickBot="1" x14ac:dyDescent="0.35">
      <c r="A19" s="22"/>
      <c r="B19" s="25"/>
      <c r="C19" s="22" t="s">
        <v>161</v>
      </c>
      <c r="D19" s="24">
        <v>0</v>
      </c>
      <c r="E19" s="24">
        <v>0</v>
      </c>
      <c r="F19" s="28">
        <v>0</v>
      </c>
      <c r="G19" s="24">
        <v>0</v>
      </c>
      <c r="H19" s="196">
        <v>1400</v>
      </c>
      <c r="I19" s="102">
        <f>H19-G19</f>
        <v>1400</v>
      </c>
      <c r="J19" s="101">
        <v>0</v>
      </c>
    </row>
    <row r="20" spans="1:10" ht="33" customHeight="1" thickBot="1" x14ac:dyDescent="0.35">
      <c r="A20" s="276" t="s">
        <v>166</v>
      </c>
      <c r="B20" s="277"/>
      <c r="C20" s="278"/>
      <c r="D20" s="29">
        <f>SUM(D6:D19)</f>
        <v>15145</v>
      </c>
      <c r="E20" s="29">
        <f t="shared" ref="E20:I20" si="0">SUM(E6:E19)</f>
        <v>15190</v>
      </c>
      <c r="F20" s="29">
        <f t="shared" si="0"/>
        <v>16739</v>
      </c>
      <c r="G20" s="29">
        <f t="shared" si="0"/>
        <v>18650</v>
      </c>
      <c r="H20" s="259">
        <f t="shared" si="0"/>
        <v>20600</v>
      </c>
      <c r="I20" s="118">
        <f t="shared" si="0"/>
        <v>2700</v>
      </c>
      <c r="J20" s="119">
        <f>I20/G20</f>
        <v>0.1447721179624665</v>
      </c>
    </row>
  </sheetData>
  <sheetProtection algorithmName="SHA-512" hashValue="DdblvA2LnNVrroFy9//lFCBYGh6ld0iO8es2XHBM4Pot3+H4IzgcMdB6Y+g+ts7YDBvEqQgRnjj+WfsQMcVCYQ==" saltValue="9QtgImYhkKkU82xjwClStQ==" spinCount="100000" sheet="1" objects="1" scenarios="1"/>
  <mergeCells count="11">
    <mergeCell ref="B11:C11"/>
    <mergeCell ref="B13:C13"/>
    <mergeCell ref="A20:C20"/>
    <mergeCell ref="A1:J1"/>
    <mergeCell ref="A2:J2"/>
    <mergeCell ref="A4:C4"/>
    <mergeCell ref="B5:C5"/>
    <mergeCell ref="B7:C7"/>
    <mergeCell ref="B9:C9"/>
    <mergeCell ref="B18:C18"/>
    <mergeCell ref="B16:C16"/>
  </mergeCells>
  <pageMargins left="0.7" right="0.7" top="0.75" bottom="0.75" header="0.3" footer="0.3"/>
  <pageSetup paperSize="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2"/>
  <sheetViews>
    <sheetView topLeftCell="A3" workbookViewId="0">
      <selection activeCell="D3" sqref="D3"/>
    </sheetView>
  </sheetViews>
  <sheetFormatPr defaultRowHeight="15" x14ac:dyDescent="0.25"/>
  <cols>
    <col min="3" max="3" width="48.140625" customWidth="1"/>
    <col min="4" max="10" width="16.28515625" customWidth="1"/>
  </cols>
  <sheetData>
    <row r="1" spans="1:10" ht="26.25" x14ac:dyDescent="0.4">
      <c r="A1" s="279" t="s">
        <v>513</v>
      </c>
      <c r="B1" s="279"/>
      <c r="C1" s="279"/>
      <c r="D1" s="279"/>
      <c r="E1" s="279"/>
      <c r="F1" s="279"/>
      <c r="G1" s="279"/>
      <c r="H1" s="279"/>
      <c r="I1" s="279"/>
      <c r="J1" s="279"/>
    </row>
    <row r="2" spans="1:10" ht="27" thickBot="1" x14ac:dyDescent="0.45">
      <c r="A2" s="279" t="s">
        <v>229</v>
      </c>
      <c r="B2" s="279"/>
      <c r="C2" s="279"/>
      <c r="D2" s="279"/>
      <c r="E2" s="279"/>
      <c r="F2" s="279"/>
      <c r="G2" s="279"/>
      <c r="H2" s="279"/>
      <c r="I2" s="279"/>
      <c r="J2" s="279"/>
    </row>
    <row r="3" spans="1:10" ht="78" customHeight="1" thickBot="1" x14ac:dyDescent="0.35">
      <c r="A3" s="22"/>
      <c r="B3" s="22"/>
      <c r="C3" s="22"/>
      <c r="D3" s="26" t="s">
        <v>247</v>
      </c>
      <c r="E3" s="26" t="s">
        <v>511</v>
      </c>
      <c r="F3" s="26" t="s">
        <v>503</v>
      </c>
      <c r="G3" s="26" t="s">
        <v>519</v>
      </c>
      <c r="H3" s="184" t="s">
        <v>509</v>
      </c>
      <c r="I3" s="26" t="s">
        <v>505</v>
      </c>
      <c r="J3" s="26" t="s">
        <v>253</v>
      </c>
    </row>
    <row r="4" spans="1:10" ht="19.5" thickTop="1" x14ac:dyDescent="0.3">
      <c r="A4" s="280" t="s">
        <v>235</v>
      </c>
      <c r="B4" s="280"/>
      <c r="C4" s="280"/>
      <c r="D4" s="13"/>
      <c r="E4" s="13"/>
      <c r="F4" s="13"/>
      <c r="G4" s="13"/>
      <c r="H4" s="227"/>
      <c r="I4" s="13"/>
      <c r="J4" s="13"/>
    </row>
    <row r="5" spans="1:10" ht="18.75" x14ac:dyDescent="0.3">
      <c r="A5" s="22"/>
      <c r="B5" s="281" t="s">
        <v>231</v>
      </c>
      <c r="C5" s="281"/>
      <c r="D5" s="3"/>
      <c r="E5" s="3"/>
      <c r="F5" s="3"/>
      <c r="G5" s="3"/>
      <c r="H5" s="212"/>
      <c r="I5" s="3"/>
      <c r="J5" s="3"/>
    </row>
    <row r="6" spans="1:10" ht="18.75" x14ac:dyDescent="0.3">
      <c r="A6" s="22"/>
      <c r="B6" s="22"/>
      <c r="C6" s="22" t="s">
        <v>161</v>
      </c>
      <c r="D6" s="24">
        <v>2000</v>
      </c>
      <c r="E6" s="24">
        <v>2000</v>
      </c>
      <c r="F6" s="24">
        <v>2000</v>
      </c>
      <c r="G6" s="24">
        <v>2200</v>
      </c>
      <c r="H6" s="55">
        <v>2200</v>
      </c>
      <c r="I6" s="24">
        <f>H6-G6</f>
        <v>0</v>
      </c>
      <c r="J6" s="41">
        <f>I6/G6</f>
        <v>0</v>
      </c>
    </row>
    <row r="7" spans="1:10" ht="18.75" x14ac:dyDescent="0.3">
      <c r="A7" s="22"/>
      <c r="B7" s="281" t="s">
        <v>232</v>
      </c>
      <c r="C7" s="281"/>
      <c r="D7" s="24"/>
      <c r="E7" s="24"/>
      <c r="F7" s="24"/>
      <c r="G7" s="24"/>
      <c r="H7" s="55"/>
      <c r="I7" s="24" t="s">
        <v>33</v>
      </c>
      <c r="J7" s="41"/>
    </row>
    <row r="8" spans="1:10" ht="18.75" x14ac:dyDescent="0.3">
      <c r="A8" s="22"/>
      <c r="B8" s="22"/>
      <c r="C8" s="22" t="s">
        <v>161</v>
      </c>
      <c r="D8" s="24">
        <v>2700</v>
      </c>
      <c r="E8" s="24">
        <v>2500</v>
      </c>
      <c r="F8" s="24">
        <v>2700</v>
      </c>
      <c r="G8" s="24">
        <v>2700</v>
      </c>
      <c r="H8" s="55">
        <v>3000</v>
      </c>
      <c r="I8" s="24">
        <f>H8-G8</f>
        <v>300</v>
      </c>
      <c r="J8" s="41">
        <f>I8/G8</f>
        <v>0.1111111111111111</v>
      </c>
    </row>
    <row r="9" spans="1:10" ht="18.75" x14ac:dyDescent="0.3">
      <c r="A9" s="22"/>
      <c r="B9" s="281" t="s">
        <v>233</v>
      </c>
      <c r="C9" s="281"/>
      <c r="D9" s="24"/>
      <c r="E9" s="24"/>
      <c r="F9" s="24"/>
      <c r="G9" s="24"/>
      <c r="H9" s="55"/>
      <c r="I9" s="24" t="s">
        <v>33</v>
      </c>
      <c r="J9" s="41"/>
    </row>
    <row r="10" spans="1:10" ht="18.75" x14ac:dyDescent="0.3">
      <c r="A10" s="22"/>
      <c r="B10" s="22"/>
      <c r="C10" s="22" t="s">
        <v>161</v>
      </c>
      <c r="D10" s="24">
        <v>1000</v>
      </c>
      <c r="E10" s="24">
        <v>1500</v>
      </c>
      <c r="F10" s="24">
        <v>2000</v>
      </c>
      <c r="G10" s="24">
        <v>2000</v>
      </c>
      <c r="H10" s="55">
        <v>2000</v>
      </c>
      <c r="I10" s="24">
        <f>H10-G10</f>
        <v>0</v>
      </c>
      <c r="J10" s="41">
        <f>I10/G10</f>
        <v>0</v>
      </c>
    </row>
    <row r="11" spans="1:10" ht="18.75" x14ac:dyDescent="0.3">
      <c r="A11" s="22"/>
      <c r="B11" s="281" t="s">
        <v>254</v>
      </c>
      <c r="C11" s="281"/>
      <c r="D11" s="24"/>
      <c r="E11" s="24"/>
      <c r="F11" s="24"/>
      <c r="H11" s="212"/>
      <c r="I11" s="43" t="s">
        <v>33</v>
      </c>
      <c r="J11" s="42"/>
    </row>
    <row r="12" spans="1:10" ht="18.75" x14ac:dyDescent="0.3">
      <c r="A12" s="22"/>
      <c r="B12" s="25"/>
      <c r="C12" s="22" t="s">
        <v>161</v>
      </c>
      <c r="D12" s="24">
        <v>0</v>
      </c>
      <c r="E12" s="24"/>
      <c r="F12" s="24">
        <v>0</v>
      </c>
      <c r="G12" s="48">
        <v>1000</v>
      </c>
      <c r="H12" s="55">
        <v>1000</v>
      </c>
      <c r="I12" s="24">
        <f>H12-G12</f>
        <v>0</v>
      </c>
      <c r="J12" s="41">
        <v>1</v>
      </c>
    </row>
    <row r="13" spans="1:10" ht="18.75" x14ac:dyDescent="0.3">
      <c r="A13" s="22"/>
      <c r="B13" s="281" t="s">
        <v>255</v>
      </c>
      <c r="C13" s="281"/>
      <c r="D13" s="24"/>
      <c r="E13" s="24"/>
      <c r="F13" s="24"/>
      <c r="H13" s="212"/>
      <c r="I13" s="43"/>
      <c r="J13" s="42"/>
    </row>
    <row r="14" spans="1:10" ht="18.75" x14ac:dyDescent="0.3">
      <c r="A14" s="22"/>
      <c r="B14" s="25"/>
      <c r="C14" s="22" t="s">
        <v>161</v>
      </c>
      <c r="D14" s="24"/>
      <c r="E14" s="24"/>
      <c r="F14" s="48">
        <v>0</v>
      </c>
      <c r="G14" s="24">
        <v>400</v>
      </c>
      <c r="H14" s="55">
        <v>600</v>
      </c>
      <c r="I14" s="24">
        <f>H14-G14</f>
        <v>200</v>
      </c>
      <c r="J14" s="41">
        <v>0</v>
      </c>
    </row>
    <row r="15" spans="1:10" ht="18.75" x14ac:dyDescent="0.3">
      <c r="A15" s="22"/>
      <c r="B15" s="281"/>
      <c r="C15" s="281"/>
      <c r="D15" s="24"/>
      <c r="E15" s="24"/>
      <c r="F15" s="24"/>
      <c r="H15" s="212"/>
      <c r="I15" s="43" t="s">
        <v>33</v>
      </c>
      <c r="J15" s="42"/>
    </row>
    <row r="16" spans="1:10" ht="18.75" customHeight="1" x14ac:dyDescent="0.3">
      <c r="A16" s="22"/>
      <c r="B16" s="25"/>
      <c r="C16" s="22" t="s">
        <v>267</v>
      </c>
      <c r="D16" s="24">
        <v>0</v>
      </c>
      <c r="E16" s="24">
        <v>0</v>
      </c>
      <c r="F16" s="24">
        <v>0</v>
      </c>
      <c r="G16" s="48">
        <v>0</v>
      </c>
      <c r="H16" s="55">
        <v>1000</v>
      </c>
      <c r="I16" s="24">
        <f>H16-G16</f>
        <v>1000</v>
      </c>
      <c r="J16" s="41">
        <v>1</v>
      </c>
    </row>
    <row r="17" spans="1:10" ht="18.75" x14ac:dyDescent="0.3">
      <c r="A17" s="22"/>
      <c r="B17" s="281"/>
      <c r="C17" s="281"/>
      <c r="D17" s="24"/>
      <c r="E17" s="24"/>
      <c r="F17" s="24"/>
      <c r="H17" s="212"/>
      <c r="I17" s="43"/>
      <c r="J17" s="42"/>
    </row>
    <row r="18" spans="1:10" ht="19.5" customHeight="1" x14ac:dyDescent="0.3">
      <c r="A18" s="22"/>
      <c r="B18" s="25"/>
      <c r="C18" s="22"/>
      <c r="D18" s="24">
        <v>0</v>
      </c>
      <c r="E18" s="24">
        <v>0</v>
      </c>
      <c r="F18" s="48">
        <v>0</v>
      </c>
      <c r="G18" s="24">
        <v>0</v>
      </c>
      <c r="H18" s="55"/>
      <c r="I18" s="24">
        <f>H18-G18</f>
        <v>0</v>
      </c>
      <c r="J18" s="41">
        <v>1</v>
      </c>
    </row>
    <row r="19" spans="1:10" ht="18.75" x14ac:dyDescent="0.3">
      <c r="A19" s="22"/>
      <c r="B19" s="22"/>
      <c r="C19" s="22"/>
      <c r="D19" s="24"/>
      <c r="E19" s="24"/>
      <c r="F19" s="24"/>
      <c r="G19" s="24"/>
      <c r="H19" s="55"/>
      <c r="I19" s="43"/>
      <c r="J19" s="101"/>
    </row>
    <row r="20" spans="1:10" ht="19.5" thickBot="1" x14ac:dyDescent="0.35">
      <c r="A20" s="22"/>
      <c r="B20" s="22"/>
      <c r="C20" s="22"/>
      <c r="D20" s="28"/>
      <c r="E20" s="28"/>
      <c r="F20" s="28"/>
      <c r="G20" s="28"/>
      <c r="H20" s="55"/>
      <c r="I20" s="43"/>
      <c r="J20" s="101"/>
    </row>
    <row r="21" spans="1:10" ht="19.5" thickBot="1" x14ac:dyDescent="0.35">
      <c r="A21" s="276" t="s">
        <v>236</v>
      </c>
      <c r="B21" s="277"/>
      <c r="C21" s="278"/>
      <c r="D21" s="29">
        <f>SUM(D6:D18)</f>
        <v>5700</v>
      </c>
      <c r="E21" s="29">
        <f>SUM(E6:E18)</f>
        <v>6000</v>
      </c>
      <c r="F21" s="29">
        <f>SUM(F6:F18)</f>
        <v>6700</v>
      </c>
      <c r="G21" s="29">
        <f>SUM(G6:G18)</f>
        <v>8300</v>
      </c>
      <c r="H21" s="259">
        <f>SUM(H6:H19)</f>
        <v>9800</v>
      </c>
      <c r="I21" s="29">
        <f>SUM(I6:I18)</f>
        <v>1500</v>
      </c>
      <c r="J21" s="119">
        <f>I21/G21</f>
        <v>0.18072289156626506</v>
      </c>
    </row>
    <row r="22" spans="1:10" x14ac:dyDescent="0.25">
      <c r="G22" s="19"/>
      <c r="H22" s="19"/>
    </row>
  </sheetData>
  <sheetProtection algorithmName="SHA-512" hashValue="ofjfK/F0/s6MPnDEHDOaBtuybuNW3O5a/BNTNYlMnHg4eM5wxf5hso2hyFOuWsO4V7MXtzVO/+48otWs/CE+Cg==" saltValue="hzJR0IIk69nSQp1TNW9I0Q==" spinCount="100000" sheet="1" objects="1" scenarios="1"/>
  <mergeCells count="11">
    <mergeCell ref="B11:C11"/>
    <mergeCell ref="A21:C21"/>
    <mergeCell ref="A1:J1"/>
    <mergeCell ref="A2:J2"/>
    <mergeCell ref="A4:C4"/>
    <mergeCell ref="B5:C5"/>
    <mergeCell ref="B7:C7"/>
    <mergeCell ref="B9:C9"/>
    <mergeCell ref="B13:C13"/>
    <mergeCell ref="B15:C15"/>
    <mergeCell ref="B17:C17"/>
  </mergeCells>
  <pageMargins left="0.7" right="0.7" top="0.75" bottom="0.75" header="0.3" footer="0.3"/>
  <pageSetup paperSize="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2"/>
  <sheetViews>
    <sheetView tabSelected="1" workbookViewId="0">
      <selection activeCell="G25" sqref="G25"/>
    </sheetView>
  </sheetViews>
  <sheetFormatPr defaultRowHeight="15" x14ac:dyDescent="0.25"/>
  <cols>
    <col min="2" max="2" width="9.140625" customWidth="1"/>
    <col min="3" max="3" width="47.5703125" customWidth="1"/>
    <col min="4" max="4" width="16" customWidth="1"/>
    <col min="5" max="5" width="13.85546875" customWidth="1"/>
    <col min="6" max="6" width="14.140625" customWidth="1"/>
    <col min="7" max="7" width="18" customWidth="1"/>
    <col min="8" max="8" width="19.5703125" customWidth="1"/>
    <col min="9" max="10" width="19.28515625" customWidth="1"/>
  </cols>
  <sheetData>
    <row r="1" spans="1:10" ht="26.25" x14ac:dyDescent="0.4">
      <c r="A1" s="279" t="s">
        <v>508</v>
      </c>
      <c r="B1" s="279"/>
      <c r="C1" s="279"/>
      <c r="D1" s="279"/>
      <c r="E1" s="279"/>
      <c r="F1" s="279"/>
      <c r="G1" s="279"/>
      <c r="H1" s="279"/>
      <c r="I1" s="279"/>
      <c r="J1" s="279"/>
    </row>
    <row r="2" spans="1:10" ht="27" thickBot="1" x14ac:dyDescent="0.45">
      <c r="A2" s="279" t="s">
        <v>226</v>
      </c>
      <c r="B2" s="279"/>
      <c r="C2" s="279"/>
      <c r="D2" s="279"/>
      <c r="E2" s="279"/>
      <c r="F2" s="279"/>
      <c r="G2" s="279"/>
      <c r="H2" s="279"/>
      <c r="I2" s="279"/>
      <c r="J2" s="279"/>
    </row>
    <row r="3" spans="1:10" ht="62.25" customHeight="1" thickBot="1" x14ac:dyDescent="0.35">
      <c r="A3" s="22"/>
      <c r="B3" s="22"/>
      <c r="C3" s="22"/>
      <c r="D3" s="26" t="s">
        <v>247</v>
      </c>
      <c r="E3" s="26" t="s">
        <v>511</v>
      </c>
      <c r="F3" s="26" t="s">
        <v>503</v>
      </c>
      <c r="G3" s="26" t="s">
        <v>510</v>
      </c>
      <c r="H3" s="184" t="s">
        <v>509</v>
      </c>
      <c r="I3" s="26" t="s">
        <v>505</v>
      </c>
      <c r="J3" s="26" t="s">
        <v>253</v>
      </c>
    </row>
    <row r="4" spans="1:10" ht="19.5" thickTop="1" x14ac:dyDescent="0.3">
      <c r="A4" s="280" t="s">
        <v>194</v>
      </c>
      <c r="B4" s="280"/>
      <c r="C4" s="280"/>
      <c r="D4" s="13"/>
      <c r="E4" s="13"/>
      <c r="F4" s="13"/>
      <c r="G4" s="13"/>
      <c r="H4" s="227"/>
      <c r="I4" s="13"/>
      <c r="J4" s="13"/>
    </row>
    <row r="5" spans="1:10" ht="18.75" x14ac:dyDescent="0.3">
      <c r="B5" s="281" t="s">
        <v>196</v>
      </c>
      <c r="C5" s="281"/>
      <c r="D5" s="3"/>
      <c r="E5" s="3"/>
      <c r="F5" s="3"/>
      <c r="G5" s="3"/>
      <c r="H5" s="212"/>
      <c r="I5" s="3"/>
      <c r="J5" s="3"/>
    </row>
    <row r="6" spans="1:10" ht="19.5" thickBot="1" x14ac:dyDescent="0.35">
      <c r="B6" s="22"/>
      <c r="C6" s="22" t="s">
        <v>195</v>
      </c>
      <c r="D6" s="24">
        <v>2000</v>
      </c>
      <c r="E6" s="24">
        <v>2000</v>
      </c>
      <c r="F6" s="24">
        <v>2000</v>
      </c>
      <c r="G6" s="24">
        <v>2000</v>
      </c>
      <c r="H6" s="55">
        <v>2000</v>
      </c>
      <c r="I6" s="24">
        <f>H6-G6</f>
        <v>0</v>
      </c>
      <c r="J6" s="61">
        <f>I6/G6</f>
        <v>0</v>
      </c>
    </row>
    <row r="7" spans="1:10" ht="39" customHeight="1" thickBot="1" x14ac:dyDescent="0.35">
      <c r="A7" s="276" t="s">
        <v>167</v>
      </c>
      <c r="B7" s="277"/>
      <c r="C7" s="278"/>
      <c r="D7" s="29">
        <f>SUM(D1:D6)</f>
        <v>2000</v>
      </c>
      <c r="E7" s="29">
        <f>SUM(E1:E6)</f>
        <v>2000</v>
      </c>
      <c r="F7" s="29">
        <f>SUM(F1:F6)</f>
        <v>2000</v>
      </c>
      <c r="G7" s="29">
        <f>SUM(G6:G6)</f>
        <v>2000</v>
      </c>
      <c r="H7" s="259">
        <f>SUM(H6:H6)</f>
        <v>2000</v>
      </c>
      <c r="I7" s="50">
        <f t="shared" ref="I7" si="0">H7-F7</f>
        <v>0</v>
      </c>
      <c r="J7" s="62">
        <f>I7/G7</f>
        <v>0</v>
      </c>
    </row>
    <row r="8" spans="1:10" ht="17.25" customHeight="1" x14ac:dyDescent="0.25">
      <c r="G8" s="19"/>
      <c r="H8" s="19"/>
    </row>
    <row r="12" spans="1:10" ht="15.75" customHeight="1" x14ac:dyDescent="0.25"/>
  </sheetData>
  <sheetProtection algorithmName="SHA-512" hashValue="vaW7vADguwSzRjMGZpYoiAe0U42sgV9Dqz8iv5sKfieQb5JQt18UZH5gd1xQn9oEyBq+aub+FgH6bOczoFgfbw==" saltValue="gHO6jS1w2bzCBRzMLullEA==" spinCount="100000" sheet="1" objects="1" scenarios="1"/>
  <mergeCells count="5">
    <mergeCell ref="A7:C7"/>
    <mergeCell ref="A1:J1"/>
    <mergeCell ref="A2:J2"/>
    <mergeCell ref="A4:C4"/>
    <mergeCell ref="B5:C5"/>
  </mergeCells>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6"/>
  <sheetViews>
    <sheetView workbookViewId="0">
      <selection sqref="A1:I1"/>
    </sheetView>
  </sheetViews>
  <sheetFormatPr defaultRowHeight="15" x14ac:dyDescent="0.25"/>
  <cols>
    <col min="1" max="1" width="4.85546875" customWidth="1"/>
    <col min="2" max="2" width="4.28515625" customWidth="1"/>
    <col min="3" max="3" width="53.42578125" customWidth="1"/>
    <col min="4" max="4" width="17.5703125" customWidth="1"/>
    <col min="5" max="5" width="20" customWidth="1"/>
    <col min="6" max="6" width="17.5703125" bestFit="1" customWidth="1"/>
    <col min="7" max="8" width="17.5703125" customWidth="1"/>
    <col min="9" max="9" width="17.140625" customWidth="1"/>
    <col min="10" max="10" width="16.85546875" customWidth="1"/>
  </cols>
  <sheetData>
    <row r="1" spans="1:14" ht="30" customHeight="1" thickBot="1" x14ac:dyDescent="0.45">
      <c r="A1" s="279" t="s">
        <v>512</v>
      </c>
      <c r="B1" s="279"/>
      <c r="C1" s="279"/>
      <c r="D1" s="279"/>
      <c r="E1" s="279"/>
      <c r="F1" s="279"/>
      <c r="G1" s="279"/>
      <c r="H1" s="279"/>
      <c r="I1" s="279"/>
    </row>
    <row r="2" spans="1:14" s="22" customFormat="1" ht="73.5" customHeight="1" thickBot="1" x14ac:dyDescent="0.35">
      <c r="D2" s="26" t="s">
        <v>504</v>
      </c>
      <c r="E2" s="26" t="s">
        <v>230</v>
      </c>
      <c r="F2" s="26" t="s">
        <v>503</v>
      </c>
      <c r="G2" s="26" t="s">
        <v>502</v>
      </c>
      <c r="H2" s="184" t="s">
        <v>501</v>
      </c>
      <c r="I2" s="26" t="s">
        <v>505</v>
      </c>
      <c r="J2" s="26" t="s">
        <v>253</v>
      </c>
    </row>
    <row r="3" spans="1:14" ht="19.5" thickTop="1" x14ac:dyDescent="0.3">
      <c r="A3" s="280" t="s">
        <v>227</v>
      </c>
      <c r="B3" s="280"/>
      <c r="C3" s="280"/>
      <c r="D3" s="21"/>
      <c r="E3" s="21"/>
      <c r="F3" s="21"/>
      <c r="G3" s="21"/>
      <c r="H3" s="185"/>
      <c r="I3" s="21"/>
      <c r="J3" s="3"/>
    </row>
    <row r="4" spans="1:14" ht="18.75" x14ac:dyDescent="0.3">
      <c r="A4" s="22"/>
      <c r="B4" s="281" t="s">
        <v>1</v>
      </c>
      <c r="C4" s="281"/>
      <c r="D4" s="23"/>
      <c r="E4" s="23"/>
      <c r="F4" s="23"/>
      <c r="G4" s="23"/>
      <c r="H4" s="55"/>
      <c r="I4" s="23"/>
      <c r="J4" s="3"/>
    </row>
    <row r="5" spans="1:14" ht="18.75" x14ac:dyDescent="0.3">
      <c r="A5" s="22"/>
      <c r="C5" s="22" t="s">
        <v>174</v>
      </c>
      <c r="D5" s="24">
        <v>317524</v>
      </c>
      <c r="E5" s="24">
        <v>345598</v>
      </c>
      <c r="F5" s="24">
        <v>353850</v>
      </c>
      <c r="G5" s="24">
        <v>381024</v>
      </c>
      <c r="H5" s="55">
        <v>381187</v>
      </c>
      <c r="I5" s="24">
        <f>H5-G5</f>
        <v>163</v>
      </c>
      <c r="J5" s="41">
        <f>I5/G5</f>
        <v>4.2779457461997146E-4</v>
      </c>
      <c r="K5" t="s">
        <v>269</v>
      </c>
    </row>
    <row r="6" spans="1:14" ht="18.75" x14ac:dyDescent="0.3">
      <c r="A6" s="22"/>
      <c r="B6" s="22"/>
      <c r="C6" s="22" t="s">
        <v>3</v>
      </c>
      <c r="D6" s="24">
        <v>1250</v>
      </c>
      <c r="E6" s="24">
        <v>1250</v>
      </c>
      <c r="F6" s="24">
        <v>1250</v>
      </c>
      <c r="G6" s="24">
        <v>1800</v>
      </c>
      <c r="H6" s="55">
        <v>1800</v>
      </c>
      <c r="I6" s="24">
        <f t="shared" ref="I6:I9" si="0">H6-G6</f>
        <v>0</v>
      </c>
      <c r="J6" s="41">
        <f t="shared" ref="J6:J59" si="1">I6/G6</f>
        <v>0</v>
      </c>
    </row>
    <row r="7" spans="1:14" ht="18.75" x14ac:dyDescent="0.3">
      <c r="A7" s="22"/>
      <c r="B7" s="22"/>
      <c r="C7" s="22" t="s">
        <v>4</v>
      </c>
      <c r="D7" s="24">
        <v>1560</v>
      </c>
      <c r="E7" s="24">
        <v>1250</v>
      </c>
      <c r="F7" s="24">
        <v>1000</v>
      </c>
      <c r="G7" s="24"/>
      <c r="H7" s="55"/>
      <c r="I7" s="24">
        <f t="shared" si="0"/>
        <v>0</v>
      </c>
      <c r="J7" s="41" t="e">
        <f t="shared" si="1"/>
        <v>#DIV/0!</v>
      </c>
      <c r="K7" t="s">
        <v>270</v>
      </c>
    </row>
    <row r="8" spans="1:14" ht="18.75" x14ac:dyDescent="0.3">
      <c r="A8" s="22"/>
      <c r="B8" s="22"/>
      <c r="C8" s="22" t="s">
        <v>5</v>
      </c>
      <c r="D8" s="24">
        <v>4500</v>
      </c>
      <c r="E8" s="24">
        <v>4000</v>
      </c>
      <c r="F8" s="24">
        <v>5800</v>
      </c>
      <c r="G8" s="24">
        <v>5000</v>
      </c>
      <c r="H8" s="55">
        <v>5000</v>
      </c>
      <c r="I8" s="24">
        <f t="shared" si="0"/>
        <v>0</v>
      </c>
      <c r="J8" s="41">
        <f t="shared" si="1"/>
        <v>0</v>
      </c>
      <c r="K8" t="s">
        <v>271</v>
      </c>
      <c r="N8" t="s">
        <v>272</v>
      </c>
    </row>
    <row r="9" spans="1:14" ht="18.75" x14ac:dyDescent="0.3">
      <c r="A9" s="22"/>
      <c r="B9" s="22"/>
      <c r="C9" s="22" t="s">
        <v>6</v>
      </c>
      <c r="D9" s="24">
        <v>4500</v>
      </c>
      <c r="E9" s="24">
        <v>4000</v>
      </c>
      <c r="F9" s="24">
        <v>4000</v>
      </c>
      <c r="G9" s="24">
        <v>1500</v>
      </c>
      <c r="H9" s="55">
        <v>1500</v>
      </c>
      <c r="I9" s="24">
        <f t="shared" si="0"/>
        <v>0</v>
      </c>
      <c r="J9" s="41">
        <f>I9/G9</f>
        <v>0</v>
      </c>
      <c r="K9" t="s">
        <v>273</v>
      </c>
    </row>
    <row r="10" spans="1:14" ht="18.75" x14ac:dyDescent="0.3">
      <c r="A10" s="22"/>
      <c r="B10" s="22"/>
      <c r="C10" s="65" t="s">
        <v>259</v>
      </c>
      <c r="D10" s="24">
        <v>0</v>
      </c>
      <c r="E10" s="24">
        <v>0</v>
      </c>
      <c r="F10" s="24">
        <v>0</v>
      </c>
      <c r="G10" s="24">
        <v>0</v>
      </c>
      <c r="H10" s="55"/>
      <c r="I10" s="24">
        <f t="shared" ref="I10" si="2">H10-G10</f>
        <v>0</v>
      </c>
      <c r="J10" s="41" t="e">
        <f t="shared" si="1"/>
        <v>#DIV/0!</v>
      </c>
    </row>
    <row r="11" spans="1:14" ht="18.75" x14ac:dyDescent="0.3">
      <c r="A11" s="22"/>
      <c r="B11" s="22"/>
      <c r="C11" s="65" t="s">
        <v>260</v>
      </c>
      <c r="D11" s="24">
        <v>0</v>
      </c>
      <c r="E11" s="24">
        <v>0</v>
      </c>
      <c r="F11" s="24">
        <v>0</v>
      </c>
      <c r="G11" s="24">
        <v>0</v>
      </c>
      <c r="H11" s="55"/>
      <c r="I11" s="24">
        <f t="shared" ref="I11:I12" si="3">H11-G11</f>
        <v>0</v>
      </c>
      <c r="J11" s="41" t="e">
        <f t="shared" si="1"/>
        <v>#DIV/0!</v>
      </c>
    </row>
    <row r="12" spans="1:14" ht="18.75" x14ac:dyDescent="0.3">
      <c r="A12" s="22"/>
      <c r="B12" s="22"/>
      <c r="C12" s="65" t="s">
        <v>261</v>
      </c>
      <c r="D12" s="24">
        <v>0</v>
      </c>
      <c r="E12" s="24">
        <v>0</v>
      </c>
      <c r="F12" s="24">
        <v>0</v>
      </c>
      <c r="G12" s="24">
        <v>0</v>
      </c>
      <c r="H12" s="55"/>
      <c r="I12" s="24">
        <f t="shared" si="3"/>
        <v>0</v>
      </c>
      <c r="J12" s="41" t="e">
        <f t="shared" si="1"/>
        <v>#DIV/0!</v>
      </c>
    </row>
    <row r="13" spans="1:14" ht="18.75" x14ac:dyDescent="0.3">
      <c r="A13" s="22"/>
      <c r="B13" s="305" t="s">
        <v>94</v>
      </c>
      <c r="C13" s="305"/>
      <c r="D13" s="24"/>
      <c r="E13" s="24"/>
      <c r="F13" s="24"/>
      <c r="G13" s="24"/>
      <c r="H13" s="55"/>
      <c r="I13" s="24"/>
      <c r="J13" s="41"/>
    </row>
    <row r="14" spans="1:14" ht="18.75" x14ac:dyDescent="0.3">
      <c r="A14" s="22"/>
      <c r="B14" s="65"/>
      <c r="C14" s="65" t="s">
        <v>258</v>
      </c>
      <c r="D14" s="24">
        <v>0</v>
      </c>
      <c r="E14" s="24">
        <v>0</v>
      </c>
      <c r="F14" s="24">
        <v>0</v>
      </c>
      <c r="G14" s="24">
        <v>0</v>
      </c>
      <c r="H14" s="55">
        <v>33277</v>
      </c>
      <c r="I14" s="24">
        <f t="shared" ref="I14:I15" si="4">H14-G14</f>
        <v>33277</v>
      </c>
      <c r="J14" s="41" t="e">
        <f>I14/G14</f>
        <v>#DIV/0!</v>
      </c>
      <c r="K14" t="s">
        <v>274</v>
      </c>
    </row>
    <row r="15" spans="1:14" ht="18.75" x14ac:dyDescent="0.3">
      <c r="A15" s="22"/>
      <c r="B15" s="65"/>
      <c r="C15" s="65" t="s">
        <v>96</v>
      </c>
      <c r="D15" s="24">
        <v>0</v>
      </c>
      <c r="E15" s="24">
        <v>0</v>
      </c>
      <c r="F15" s="24">
        <v>0</v>
      </c>
      <c r="G15" s="24">
        <v>0</v>
      </c>
      <c r="H15" s="55">
        <v>6556</v>
      </c>
      <c r="I15" s="24">
        <f t="shared" si="4"/>
        <v>6556</v>
      </c>
      <c r="J15" s="41" t="e">
        <f t="shared" si="1"/>
        <v>#DIV/0!</v>
      </c>
      <c r="K15" t="s">
        <v>274</v>
      </c>
    </row>
    <row r="16" spans="1:14" ht="18.75" x14ac:dyDescent="0.3">
      <c r="A16" s="22"/>
      <c r="B16" s="305" t="s">
        <v>97</v>
      </c>
      <c r="C16" s="305"/>
      <c r="D16" s="24"/>
      <c r="E16" s="24"/>
      <c r="F16" s="24"/>
      <c r="G16" s="24"/>
      <c r="H16" s="55"/>
      <c r="I16" s="24"/>
      <c r="J16" s="41"/>
    </row>
    <row r="17" spans="1:11" ht="18.75" x14ac:dyDescent="0.3">
      <c r="A17" s="22"/>
      <c r="B17" s="65"/>
      <c r="C17" s="65" t="s">
        <v>98</v>
      </c>
      <c r="D17" s="24">
        <v>0</v>
      </c>
      <c r="E17" s="24">
        <v>0</v>
      </c>
      <c r="F17" s="24">
        <v>0</v>
      </c>
      <c r="G17" s="24">
        <v>0</v>
      </c>
      <c r="H17" s="55">
        <v>30477</v>
      </c>
      <c r="I17" s="24">
        <f t="shared" ref="I17:I19" si="5">H17-G17</f>
        <v>30477</v>
      </c>
      <c r="J17" s="41" t="e">
        <f t="shared" si="1"/>
        <v>#DIV/0!</v>
      </c>
      <c r="K17" t="s">
        <v>274</v>
      </c>
    </row>
    <row r="18" spans="1:11" ht="18.75" x14ac:dyDescent="0.3">
      <c r="A18" s="22"/>
      <c r="B18" s="65"/>
      <c r="C18" s="65" t="s">
        <v>99</v>
      </c>
      <c r="D18" s="24">
        <v>0</v>
      </c>
      <c r="E18" s="24">
        <v>0</v>
      </c>
      <c r="F18" s="24">
        <v>0</v>
      </c>
      <c r="G18" s="24">
        <v>0</v>
      </c>
      <c r="H18" s="55">
        <v>5771</v>
      </c>
      <c r="I18" s="24">
        <f t="shared" si="5"/>
        <v>5771</v>
      </c>
      <c r="J18" s="41" t="e">
        <f t="shared" si="1"/>
        <v>#DIV/0!</v>
      </c>
      <c r="K18" t="s">
        <v>274</v>
      </c>
    </row>
    <row r="19" spans="1:11" ht="18.75" x14ac:dyDescent="0.3">
      <c r="A19" s="22"/>
      <c r="B19" s="65"/>
      <c r="C19" s="65" t="s">
        <v>262</v>
      </c>
      <c r="D19" s="24">
        <v>0</v>
      </c>
      <c r="E19" s="24">
        <v>0</v>
      </c>
      <c r="F19" s="24">
        <v>0</v>
      </c>
      <c r="G19" s="24">
        <v>0</v>
      </c>
      <c r="H19" s="55">
        <v>1915</v>
      </c>
      <c r="I19" s="24">
        <f t="shared" si="5"/>
        <v>1915</v>
      </c>
      <c r="J19" s="41" t="e">
        <f t="shared" si="1"/>
        <v>#DIV/0!</v>
      </c>
      <c r="K19" t="s">
        <v>274</v>
      </c>
    </row>
    <row r="20" spans="1:11" ht="18.75" x14ac:dyDescent="0.3">
      <c r="A20" s="22"/>
      <c r="B20" s="306" t="s">
        <v>110</v>
      </c>
      <c r="C20" s="306"/>
      <c r="D20" s="24"/>
      <c r="E20" s="24"/>
      <c r="F20" s="24"/>
      <c r="G20" s="24"/>
      <c r="H20" s="55"/>
      <c r="I20" s="24"/>
      <c r="J20" s="41"/>
    </row>
    <row r="21" spans="1:11" ht="18.75" x14ac:dyDescent="0.3">
      <c r="A21" s="22"/>
      <c r="B21" s="65"/>
      <c r="C21" s="65" t="s">
        <v>102</v>
      </c>
      <c r="D21" s="24">
        <v>0</v>
      </c>
      <c r="E21" s="24">
        <v>0</v>
      </c>
      <c r="F21" s="24">
        <v>0</v>
      </c>
      <c r="G21" s="24">
        <v>0</v>
      </c>
      <c r="H21" s="55"/>
      <c r="I21" s="24">
        <f t="shared" ref="I21:I27" si="6">H21-G21</f>
        <v>0</v>
      </c>
      <c r="J21" s="41" t="e">
        <f t="shared" si="1"/>
        <v>#DIV/0!</v>
      </c>
    </row>
    <row r="22" spans="1:11" ht="18.75" x14ac:dyDescent="0.3">
      <c r="A22" s="22"/>
      <c r="B22" s="65"/>
      <c r="C22" s="65" t="s">
        <v>103</v>
      </c>
      <c r="D22" s="24">
        <v>0</v>
      </c>
      <c r="E22" s="24">
        <v>0</v>
      </c>
      <c r="F22" s="24">
        <v>0</v>
      </c>
      <c r="G22" s="24">
        <v>0</v>
      </c>
      <c r="H22" s="55">
        <v>96982.2</v>
      </c>
      <c r="I22" s="24">
        <f t="shared" si="6"/>
        <v>96982.2</v>
      </c>
      <c r="J22" s="41" t="e">
        <f t="shared" si="1"/>
        <v>#DIV/0!</v>
      </c>
      <c r="K22" t="s">
        <v>274</v>
      </c>
    </row>
    <row r="23" spans="1:11" ht="18.75" x14ac:dyDescent="0.3">
      <c r="A23" s="22"/>
      <c r="B23" s="65"/>
      <c r="C23" s="65" t="s">
        <v>104</v>
      </c>
      <c r="D23" s="24">
        <v>0</v>
      </c>
      <c r="E23" s="24">
        <v>0</v>
      </c>
      <c r="F23" s="24">
        <v>0</v>
      </c>
      <c r="G23" s="24">
        <v>0</v>
      </c>
      <c r="H23" s="55">
        <v>39000</v>
      </c>
      <c r="I23" s="24">
        <f t="shared" si="6"/>
        <v>39000</v>
      </c>
      <c r="J23" s="41" t="e">
        <f t="shared" si="1"/>
        <v>#DIV/0!</v>
      </c>
      <c r="K23" t="s">
        <v>274</v>
      </c>
    </row>
    <row r="24" spans="1:11" ht="18.75" x14ac:dyDescent="0.3">
      <c r="A24" s="22"/>
      <c r="B24" s="65"/>
      <c r="C24" s="65" t="s">
        <v>105</v>
      </c>
      <c r="D24" s="24">
        <v>0</v>
      </c>
      <c r="E24" s="24">
        <v>0</v>
      </c>
      <c r="F24" s="24">
        <v>0</v>
      </c>
      <c r="G24" s="24">
        <v>0</v>
      </c>
      <c r="H24" s="55">
        <v>4075</v>
      </c>
      <c r="I24" s="24">
        <f t="shared" si="6"/>
        <v>4075</v>
      </c>
      <c r="J24" s="41" t="e">
        <f t="shared" si="1"/>
        <v>#DIV/0!</v>
      </c>
      <c r="K24" t="s">
        <v>274</v>
      </c>
    </row>
    <row r="25" spans="1:11" ht="18.75" x14ac:dyDescent="0.3">
      <c r="A25" s="22"/>
      <c r="B25" s="65"/>
      <c r="C25" s="65" t="s">
        <v>106</v>
      </c>
      <c r="D25" s="24">
        <v>0</v>
      </c>
      <c r="E25" s="24">
        <v>0</v>
      </c>
      <c r="F25" s="24">
        <v>0</v>
      </c>
      <c r="G25" s="24">
        <v>0</v>
      </c>
      <c r="H25" s="55"/>
      <c r="I25" s="24">
        <f t="shared" si="6"/>
        <v>0</v>
      </c>
      <c r="J25" s="41" t="e">
        <f t="shared" si="1"/>
        <v>#DIV/0!</v>
      </c>
      <c r="K25" t="s">
        <v>274</v>
      </c>
    </row>
    <row r="26" spans="1:11" ht="18.75" x14ac:dyDescent="0.3">
      <c r="A26" s="22"/>
      <c r="B26" s="65"/>
      <c r="C26" s="65" t="s">
        <v>107</v>
      </c>
      <c r="D26" s="24">
        <v>0</v>
      </c>
      <c r="E26" s="24">
        <v>0</v>
      </c>
      <c r="F26" s="24">
        <v>0</v>
      </c>
      <c r="G26" s="24">
        <v>0</v>
      </c>
      <c r="H26" s="55"/>
      <c r="I26" s="24">
        <f t="shared" si="6"/>
        <v>0</v>
      </c>
      <c r="J26" s="41" t="e">
        <f t="shared" si="1"/>
        <v>#DIV/0!</v>
      </c>
    </row>
    <row r="27" spans="1:11" ht="18.75" x14ac:dyDescent="0.3">
      <c r="A27" s="22"/>
      <c r="B27" s="65"/>
      <c r="C27" s="65" t="s">
        <v>108</v>
      </c>
      <c r="D27" s="24">
        <v>0</v>
      </c>
      <c r="E27" s="24">
        <v>0</v>
      </c>
      <c r="F27" s="24">
        <v>0</v>
      </c>
      <c r="G27" s="24">
        <v>0</v>
      </c>
      <c r="H27" s="55"/>
      <c r="I27" s="24">
        <f t="shared" si="6"/>
        <v>0</v>
      </c>
      <c r="J27" s="41" t="e">
        <f t="shared" si="1"/>
        <v>#DIV/0!</v>
      </c>
    </row>
    <row r="28" spans="1:11" ht="18.75" x14ac:dyDescent="0.3">
      <c r="A28" s="22"/>
      <c r="B28" s="305" t="s">
        <v>54</v>
      </c>
      <c r="C28" s="307"/>
      <c r="D28" s="24"/>
      <c r="E28" s="24"/>
      <c r="F28" s="24"/>
      <c r="G28" s="24"/>
      <c r="H28" s="55"/>
      <c r="I28" s="24"/>
      <c r="J28" s="41"/>
    </row>
    <row r="29" spans="1:11" ht="18.75" x14ac:dyDescent="0.3">
      <c r="A29" s="22"/>
      <c r="B29" s="98"/>
      <c r="C29" s="65" t="s">
        <v>111</v>
      </c>
      <c r="D29" s="24">
        <v>0</v>
      </c>
      <c r="E29" s="24">
        <v>0</v>
      </c>
      <c r="F29" s="24">
        <v>0</v>
      </c>
      <c r="G29" s="24">
        <v>0</v>
      </c>
      <c r="H29" s="55">
        <v>6658</v>
      </c>
      <c r="I29" s="24">
        <f t="shared" ref="I29:I31" si="7">H29-G29</f>
        <v>6658</v>
      </c>
      <c r="J29" s="41" t="e">
        <f t="shared" si="1"/>
        <v>#DIV/0!</v>
      </c>
    </row>
    <row r="30" spans="1:11" ht="18.75" x14ac:dyDescent="0.3">
      <c r="A30" s="22"/>
      <c r="B30" s="98"/>
      <c r="C30" s="65" t="s">
        <v>112</v>
      </c>
      <c r="D30" s="24">
        <v>0</v>
      </c>
      <c r="E30" s="24">
        <v>0</v>
      </c>
      <c r="F30" s="24">
        <v>0</v>
      </c>
      <c r="G30" s="24">
        <v>0</v>
      </c>
      <c r="H30" s="55">
        <v>6086</v>
      </c>
      <c r="I30" s="24">
        <f t="shared" si="7"/>
        <v>6086</v>
      </c>
      <c r="J30" s="41" t="e">
        <f t="shared" si="1"/>
        <v>#DIV/0!</v>
      </c>
    </row>
    <row r="31" spans="1:11" ht="18.75" x14ac:dyDescent="0.3">
      <c r="A31" s="22"/>
      <c r="B31" s="98"/>
      <c r="C31" s="65" t="s">
        <v>113</v>
      </c>
      <c r="D31" s="24">
        <v>0</v>
      </c>
      <c r="E31" s="24">
        <v>0</v>
      </c>
      <c r="F31" s="24">
        <v>0</v>
      </c>
      <c r="G31" s="24">
        <v>0</v>
      </c>
      <c r="H31" s="55">
        <v>670</v>
      </c>
      <c r="I31" s="24">
        <f t="shared" si="7"/>
        <v>670</v>
      </c>
      <c r="J31" s="41" t="e">
        <f t="shared" si="1"/>
        <v>#DIV/0!</v>
      </c>
    </row>
    <row r="32" spans="1:11" ht="18.75" x14ac:dyDescent="0.3">
      <c r="A32" s="22"/>
      <c r="B32" s="281" t="s">
        <v>0</v>
      </c>
      <c r="C32" s="281"/>
      <c r="D32" s="24"/>
      <c r="E32" s="24"/>
      <c r="F32" s="24"/>
      <c r="G32" s="24"/>
      <c r="H32" s="55"/>
      <c r="I32" s="24"/>
      <c r="J32" s="41"/>
    </row>
    <row r="33" spans="1:11" ht="18.75" x14ac:dyDescent="0.3">
      <c r="A33" s="22"/>
      <c r="B33" s="22"/>
      <c r="C33" s="22" t="s">
        <v>7</v>
      </c>
      <c r="D33" s="24">
        <v>6000</v>
      </c>
      <c r="E33" s="24">
        <v>6000</v>
      </c>
      <c r="F33" s="24">
        <v>6000</v>
      </c>
      <c r="G33" s="24">
        <v>5000</v>
      </c>
      <c r="H33" s="55">
        <v>7500</v>
      </c>
      <c r="I33" s="24">
        <f t="shared" ref="I33:I35" si="8">H33-G33</f>
        <v>2500</v>
      </c>
      <c r="J33" s="41">
        <f t="shared" si="1"/>
        <v>0.5</v>
      </c>
      <c r="K33" t="s">
        <v>275</v>
      </c>
    </row>
    <row r="34" spans="1:11" ht="18.75" x14ac:dyDescent="0.3">
      <c r="A34" s="22"/>
      <c r="B34" s="22"/>
      <c r="C34" s="22" t="s">
        <v>8</v>
      </c>
      <c r="D34" s="24">
        <v>455</v>
      </c>
      <c r="E34" s="24">
        <v>455</v>
      </c>
      <c r="F34" s="24">
        <v>455</v>
      </c>
      <c r="G34" s="24">
        <v>455</v>
      </c>
      <c r="H34" s="55">
        <v>455</v>
      </c>
      <c r="I34" s="24">
        <f t="shared" si="8"/>
        <v>0</v>
      </c>
      <c r="J34" s="41">
        <f t="shared" si="1"/>
        <v>0</v>
      </c>
    </row>
    <row r="35" spans="1:11" ht="18.75" x14ac:dyDescent="0.3">
      <c r="A35" s="22"/>
      <c r="B35" s="22"/>
      <c r="C35" s="22" t="s">
        <v>9</v>
      </c>
      <c r="D35" s="24">
        <v>100</v>
      </c>
      <c r="E35" s="24">
        <v>100</v>
      </c>
      <c r="F35" s="24">
        <v>100</v>
      </c>
      <c r="G35" s="24">
        <v>100</v>
      </c>
      <c r="H35" s="55">
        <v>100</v>
      </c>
      <c r="I35" s="24">
        <f t="shared" si="8"/>
        <v>0</v>
      </c>
      <c r="J35" s="41">
        <f t="shared" si="1"/>
        <v>0</v>
      </c>
    </row>
    <row r="36" spans="1:11" ht="18.75" x14ac:dyDescent="0.3">
      <c r="A36" s="22"/>
      <c r="B36" s="94">
        <v>14</v>
      </c>
      <c r="C36" s="94" t="s">
        <v>256</v>
      </c>
      <c r="D36" s="24"/>
      <c r="E36" s="24"/>
      <c r="F36" s="24"/>
      <c r="G36" s="24"/>
      <c r="H36" s="55"/>
      <c r="I36" s="24"/>
      <c r="J36" s="41"/>
    </row>
    <row r="37" spans="1:11" ht="18.75" x14ac:dyDescent="0.3">
      <c r="A37" s="22"/>
      <c r="B37" s="65"/>
      <c r="C37" s="65" t="s">
        <v>257</v>
      </c>
      <c r="D37" s="24">
        <v>0</v>
      </c>
      <c r="E37" s="24">
        <v>0</v>
      </c>
      <c r="F37" s="24">
        <v>0</v>
      </c>
      <c r="G37" s="24">
        <v>0</v>
      </c>
      <c r="H37" s="55">
        <v>3500</v>
      </c>
      <c r="I37" s="24">
        <f t="shared" ref="I37:I42" si="9">H37-G37</f>
        <v>3500</v>
      </c>
      <c r="J37" s="41" t="e">
        <f t="shared" si="1"/>
        <v>#DIV/0!</v>
      </c>
      <c r="K37" t="s">
        <v>276</v>
      </c>
    </row>
    <row r="38" spans="1:11" ht="18.75" x14ac:dyDescent="0.3">
      <c r="A38" s="22"/>
      <c r="B38" s="65"/>
      <c r="C38" s="65" t="s">
        <v>148</v>
      </c>
      <c r="D38" s="24">
        <v>0</v>
      </c>
      <c r="E38" s="24">
        <v>0</v>
      </c>
      <c r="F38" s="24">
        <v>0</v>
      </c>
      <c r="G38" s="24">
        <v>0</v>
      </c>
      <c r="H38" s="55">
        <v>5556</v>
      </c>
      <c r="I38" s="24">
        <f t="shared" si="9"/>
        <v>5556</v>
      </c>
      <c r="J38" s="41" t="e">
        <f t="shared" si="1"/>
        <v>#DIV/0!</v>
      </c>
    </row>
    <row r="39" spans="1:11" ht="18.75" x14ac:dyDescent="0.3">
      <c r="A39" s="22"/>
      <c r="B39" s="65"/>
      <c r="C39" s="65" t="s">
        <v>149</v>
      </c>
      <c r="D39" s="24">
        <v>0</v>
      </c>
      <c r="E39" s="24">
        <v>0</v>
      </c>
      <c r="F39" s="24">
        <v>0</v>
      </c>
      <c r="G39" s="24">
        <v>0</v>
      </c>
      <c r="H39" s="55">
        <v>9000</v>
      </c>
      <c r="I39" s="24">
        <f t="shared" si="9"/>
        <v>9000</v>
      </c>
      <c r="J39" s="41" t="e">
        <f t="shared" si="1"/>
        <v>#DIV/0!</v>
      </c>
    </row>
    <row r="40" spans="1:11" ht="18.75" x14ac:dyDescent="0.3">
      <c r="A40" s="22"/>
      <c r="B40" s="65"/>
      <c r="C40" s="65" t="s">
        <v>150</v>
      </c>
      <c r="D40" s="24">
        <v>0</v>
      </c>
      <c r="E40" s="24">
        <v>0</v>
      </c>
      <c r="F40" s="24">
        <v>0</v>
      </c>
      <c r="G40" s="24">
        <v>0</v>
      </c>
      <c r="H40" s="55">
        <v>2362</v>
      </c>
      <c r="I40" s="24">
        <f t="shared" si="9"/>
        <v>2362</v>
      </c>
      <c r="J40" s="41" t="e">
        <f t="shared" si="1"/>
        <v>#DIV/0!</v>
      </c>
    </row>
    <row r="41" spans="1:11" ht="18.75" x14ac:dyDescent="0.3">
      <c r="A41" s="22"/>
      <c r="B41" s="65"/>
      <c r="C41" s="65" t="s">
        <v>151</v>
      </c>
      <c r="D41" s="150">
        <v>0</v>
      </c>
      <c r="E41" s="150">
        <v>0</v>
      </c>
      <c r="F41" s="150">
        <v>0</v>
      </c>
      <c r="G41" s="149">
        <v>0</v>
      </c>
      <c r="H41" s="190">
        <v>961</v>
      </c>
      <c r="I41" s="102">
        <f t="shared" si="9"/>
        <v>961</v>
      </c>
      <c r="J41" s="41" t="e">
        <f t="shared" si="1"/>
        <v>#DIV/0!</v>
      </c>
    </row>
    <row r="42" spans="1:11" ht="18.75" x14ac:dyDescent="0.3">
      <c r="A42" s="22"/>
      <c r="B42" s="65"/>
      <c r="C42" s="65" t="s">
        <v>223</v>
      </c>
      <c r="D42" s="24">
        <v>0</v>
      </c>
      <c r="E42" s="24">
        <v>0</v>
      </c>
      <c r="F42" s="24">
        <v>0</v>
      </c>
      <c r="G42" s="24">
        <v>0</v>
      </c>
      <c r="H42" s="55">
        <v>2100</v>
      </c>
      <c r="I42" s="24">
        <f t="shared" si="9"/>
        <v>2100</v>
      </c>
      <c r="J42" s="41" t="e">
        <f t="shared" si="1"/>
        <v>#DIV/0!</v>
      </c>
    </row>
    <row r="43" spans="1:11" ht="18.75" x14ac:dyDescent="0.3">
      <c r="A43" s="22"/>
      <c r="B43" s="281" t="s">
        <v>10</v>
      </c>
      <c r="C43" s="281"/>
      <c r="D43" s="24"/>
      <c r="E43" s="24"/>
      <c r="F43" s="24"/>
      <c r="G43" s="24"/>
      <c r="H43" s="55"/>
      <c r="I43" s="24"/>
      <c r="J43" s="41"/>
    </row>
    <row r="44" spans="1:11" ht="18.75" x14ac:dyDescent="0.3">
      <c r="A44" s="22"/>
      <c r="B44" s="22"/>
      <c r="C44" s="22" t="s">
        <v>11</v>
      </c>
      <c r="D44" s="24">
        <v>5800</v>
      </c>
      <c r="E44" s="24">
        <v>5000</v>
      </c>
      <c r="F44" s="24">
        <v>5000</v>
      </c>
      <c r="G44" s="24">
        <v>5500</v>
      </c>
      <c r="H44" s="55">
        <v>5500</v>
      </c>
      <c r="I44" s="24">
        <f t="shared" ref="I44:I50" si="10">H44-G44</f>
        <v>0</v>
      </c>
      <c r="J44" s="41">
        <f t="shared" si="1"/>
        <v>0</v>
      </c>
      <c r="K44" s="267" t="s">
        <v>277</v>
      </c>
    </row>
    <row r="45" spans="1:11" ht="18.75" x14ac:dyDescent="0.3">
      <c r="A45" s="22"/>
      <c r="B45" s="22"/>
      <c r="C45" s="22" t="s">
        <v>12</v>
      </c>
      <c r="D45" s="24">
        <v>9050</v>
      </c>
      <c r="E45" s="24">
        <v>9550</v>
      </c>
      <c r="F45" s="24">
        <v>9550</v>
      </c>
      <c r="G45" s="24">
        <v>9000</v>
      </c>
      <c r="H45" s="55">
        <v>9000</v>
      </c>
      <c r="I45" s="24">
        <f t="shared" si="10"/>
        <v>0</v>
      </c>
      <c r="J45" s="41">
        <f t="shared" si="1"/>
        <v>0</v>
      </c>
      <c r="K45" s="266" t="s">
        <v>278</v>
      </c>
    </row>
    <row r="46" spans="1:11" ht="18.75" x14ac:dyDescent="0.3">
      <c r="A46" s="22"/>
      <c r="B46" s="22"/>
      <c r="C46" s="22" t="s">
        <v>13</v>
      </c>
      <c r="D46" s="24">
        <v>5200</v>
      </c>
      <c r="E46" s="24">
        <v>7000</v>
      </c>
      <c r="F46" s="24">
        <v>10000</v>
      </c>
      <c r="G46" s="24">
        <v>15000</v>
      </c>
      <c r="H46" s="55">
        <v>15000</v>
      </c>
      <c r="I46" s="24">
        <f t="shared" si="10"/>
        <v>0</v>
      </c>
      <c r="J46" s="41">
        <f t="shared" si="1"/>
        <v>0</v>
      </c>
      <c r="K46" t="s">
        <v>279</v>
      </c>
    </row>
    <row r="47" spans="1:11" ht="18.75" x14ac:dyDescent="0.3">
      <c r="A47" s="22"/>
      <c r="B47" s="22"/>
      <c r="C47" s="22" t="s">
        <v>14</v>
      </c>
      <c r="D47" s="24">
        <v>16500</v>
      </c>
      <c r="E47" s="24">
        <v>17000</v>
      </c>
      <c r="F47" s="24">
        <v>17500</v>
      </c>
      <c r="G47" s="24">
        <v>29000</v>
      </c>
      <c r="H47" s="55">
        <v>33000</v>
      </c>
      <c r="I47" s="24">
        <f t="shared" si="10"/>
        <v>4000</v>
      </c>
      <c r="J47" s="41">
        <f t="shared" si="1"/>
        <v>0.13793103448275862</v>
      </c>
      <c r="K47" t="s">
        <v>280</v>
      </c>
    </row>
    <row r="48" spans="1:11" ht="18.75" x14ac:dyDescent="0.3">
      <c r="A48" s="22"/>
      <c r="B48" s="22"/>
      <c r="C48" s="22" t="s">
        <v>15</v>
      </c>
      <c r="D48" s="24">
        <v>4800</v>
      </c>
      <c r="E48" s="24">
        <v>4800</v>
      </c>
      <c r="F48" s="24">
        <v>4800</v>
      </c>
      <c r="G48" s="24">
        <v>5100</v>
      </c>
      <c r="H48" s="55">
        <v>7000</v>
      </c>
      <c r="I48" s="24">
        <f t="shared" si="10"/>
        <v>1900</v>
      </c>
      <c r="J48" s="41">
        <f t="shared" si="1"/>
        <v>0.37254901960784315</v>
      </c>
      <c r="K48" t="s">
        <v>281</v>
      </c>
    </row>
    <row r="49" spans="1:11" ht="18.75" x14ac:dyDescent="0.3">
      <c r="A49" s="22"/>
      <c r="B49" s="22"/>
      <c r="C49" s="22" t="s">
        <v>16</v>
      </c>
      <c r="D49" s="24">
        <v>200</v>
      </c>
      <c r="E49" s="24">
        <v>200</v>
      </c>
      <c r="F49" s="24">
        <v>100</v>
      </c>
      <c r="G49" s="24">
        <v>100</v>
      </c>
      <c r="H49" s="55">
        <v>1000</v>
      </c>
      <c r="I49" s="24">
        <f t="shared" si="10"/>
        <v>900</v>
      </c>
      <c r="J49" s="41">
        <f t="shared" si="1"/>
        <v>9</v>
      </c>
    </row>
    <row r="50" spans="1:11" ht="18.75" x14ac:dyDescent="0.3">
      <c r="A50" s="22"/>
      <c r="B50" s="22"/>
      <c r="C50" s="22" t="s">
        <v>17</v>
      </c>
      <c r="D50" s="24">
        <v>5400</v>
      </c>
      <c r="E50" s="24">
        <v>5400</v>
      </c>
      <c r="F50" s="24">
        <v>6000</v>
      </c>
      <c r="G50" s="24">
        <v>5000</v>
      </c>
      <c r="H50" s="55">
        <v>6000</v>
      </c>
      <c r="I50" s="24">
        <f t="shared" si="10"/>
        <v>1000</v>
      </c>
      <c r="J50" s="41">
        <f t="shared" si="1"/>
        <v>0.2</v>
      </c>
      <c r="K50" t="s">
        <v>282</v>
      </c>
    </row>
    <row r="51" spans="1:11" ht="18.75" x14ac:dyDescent="0.3">
      <c r="A51" s="22"/>
      <c r="B51" s="281" t="s">
        <v>18</v>
      </c>
      <c r="C51" s="281"/>
      <c r="D51" s="24"/>
      <c r="E51" s="24"/>
      <c r="F51" s="24"/>
      <c r="G51" s="24"/>
      <c r="H51" s="55"/>
      <c r="I51" s="24"/>
      <c r="J51" s="41"/>
    </row>
    <row r="52" spans="1:11" ht="18.75" x14ac:dyDescent="0.3">
      <c r="A52" s="22"/>
      <c r="B52" s="22"/>
      <c r="C52" s="22" t="s">
        <v>19</v>
      </c>
      <c r="D52" s="24">
        <v>0</v>
      </c>
      <c r="E52" s="24">
        <v>0</v>
      </c>
      <c r="F52" s="24">
        <v>0</v>
      </c>
      <c r="G52" s="24">
        <v>0</v>
      </c>
      <c r="H52" s="55">
        <v>1000</v>
      </c>
      <c r="I52" s="24">
        <f t="shared" ref="I52:I53" si="11">H52-G52</f>
        <v>1000</v>
      </c>
      <c r="J52" s="41" t="e">
        <f t="shared" si="1"/>
        <v>#DIV/0!</v>
      </c>
      <c r="K52" s="268" t="s">
        <v>283</v>
      </c>
    </row>
    <row r="53" spans="1:11" ht="18.75" x14ac:dyDescent="0.3">
      <c r="A53" s="22"/>
      <c r="B53" s="22"/>
      <c r="C53" s="22" t="s">
        <v>21</v>
      </c>
      <c r="D53" s="24">
        <v>2000</v>
      </c>
      <c r="E53" s="24">
        <v>2000</v>
      </c>
      <c r="F53" s="24">
        <v>2000</v>
      </c>
      <c r="G53" s="24">
        <v>10500</v>
      </c>
      <c r="H53" s="55">
        <v>15000</v>
      </c>
      <c r="I53" s="24">
        <f t="shared" si="11"/>
        <v>4500</v>
      </c>
      <c r="J53" s="41">
        <f t="shared" si="1"/>
        <v>0.42857142857142855</v>
      </c>
    </row>
    <row r="54" spans="1:11" ht="18.75" x14ac:dyDescent="0.3">
      <c r="A54" s="22"/>
      <c r="B54" s="281" t="s">
        <v>22</v>
      </c>
      <c r="C54" s="281"/>
      <c r="D54" s="24"/>
      <c r="E54" s="24"/>
      <c r="F54" s="24"/>
      <c r="G54" s="24"/>
      <c r="H54" s="55"/>
      <c r="I54" s="24"/>
      <c r="J54" s="41"/>
    </row>
    <row r="55" spans="1:11" ht="18.75" x14ac:dyDescent="0.3">
      <c r="A55" s="22"/>
      <c r="B55" s="22"/>
      <c r="C55" s="22" t="s">
        <v>23</v>
      </c>
      <c r="D55" s="24">
        <v>250</v>
      </c>
      <c r="E55" s="24">
        <v>250</v>
      </c>
      <c r="F55" s="24">
        <v>500</v>
      </c>
      <c r="G55" s="24">
        <v>500</v>
      </c>
      <c r="H55" s="55">
        <v>500</v>
      </c>
      <c r="I55" s="24">
        <f t="shared" ref="I55:I56" si="12">H55-G55</f>
        <v>0</v>
      </c>
      <c r="J55" s="41">
        <f t="shared" si="1"/>
        <v>0</v>
      </c>
      <c r="K55" t="s">
        <v>284</v>
      </c>
    </row>
    <row r="56" spans="1:11" ht="18.75" x14ac:dyDescent="0.3">
      <c r="A56" s="22"/>
      <c r="B56" s="22"/>
      <c r="C56" s="22" t="s">
        <v>24</v>
      </c>
      <c r="D56" s="24">
        <v>1000</v>
      </c>
      <c r="E56" s="24">
        <v>1000</v>
      </c>
      <c r="F56" s="24">
        <v>500</v>
      </c>
      <c r="G56" s="24">
        <v>500</v>
      </c>
      <c r="H56" s="55">
        <v>500</v>
      </c>
      <c r="I56" s="24">
        <f t="shared" si="12"/>
        <v>0</v>
      </c>
      <c r="J56" s="41">
        <f t="shared" si="1"/>
        <v>0</v>
      </c>
      <c r="K56" t="s">
        <v>284</v>
      </c>
    </row>
    <row r="57" spans="1:11" ht="18.75" x14ac:dyDescent="0.3">
      <c r="A57" s="22"/>
      <c r="B57" s="281" t="s">
        <v>25</v>
      </c>
      <c r="C57" s="281"/>
      <c r="D57" s="24"/>
      <c r="E57" s="24"/>
      <c r="F57" s="24"/>
      <c r="G57" s="24"/>
      <c r="H57" s="55"/>
      <c r="I57" s="24"/>
      <c r="J57" s="41"/>
    </row>
    <row r="58" spans="1:11" ht="18.75" x14ac:dyDescent="0.3">
      <c r="A58" s="22"/>
      <c r="B58" s="22"/>
      <c r="C58" s="22" t="s">
        <v>26</v>
      </c>
      <c r="D58" s="24">
        <v>13000</v>
      </c>
      <c r="E58" s="24">
        <v>11000</v>
      </c>
      <c r="F58" s="102">
        <v>10000</v>
      </c>
      <c r="G58" s="102">
        <v>17000</v>
      </c>
      <c r="H58" s="186">
        <v>17000</v>
      </c>
      <c r="I58" s="24">
        <f t="shared" ref="I58" si="13">H58-G58</f>
        <v>0</v>
      </c>
      <c r="J58" s="41">
        <f t="shared" si="1"/>
        <v>0</v>
      </c>
      <c r="K58" t="s">
        <v>285</v>
      </c>
    </row>
    <row r="59" spans="1:11" ht="19.5" thickBot="1" x14ac:dyDescent="0.35">
      <c r="A59" s="22"/>
      <c r="B59" s="22"/>
      <c r="C59" s="22" t="s">
        <v>27</v>
      </c>
      <c r="D59" s="24">
        <v>750</v>
      </c>
      <c r="E59" s="24">
        <v>750</v>
      </c>
      <c r="F59" s="102">
        <v>500</v>
      </c>
      <c r="G59" s="102">
        <v>400</v>
      </c>
      <c r="H59" s="186">
        <v>1000</v>
      </c>
      <c r="I59" s="24"/>
      <c r="J59" s="41">
        <f t="shared" si="1"/>
        <v>0</v>
      </c>
      <c r="K59" t="s">
        <v>286</v>
      </c>
    </row>
    <row r="60" spans="1:11" ht="36" customHeight="1" thickBot="1" x14ac:dyDescent="0.35">
      <c r="A60" s="276" t="s">
        <v>37</v>
      </c>
      <c r="B60" s="277"/>
      <c r="C60" s="278"/>
      <c r="D60" s="35">
        <f>SUM(D5:D59)</f>
        <v>399839</v>
      </c>
      <c r="E60" s="35">
        <f t="shared" ref="E60:G60" si="14">SUM(E5:E59)</f>
        <v>426603</v>
      </c>
      <c r="F60" s="35">
        <f t="shared" si="14"/>
        <v>438905</v>
      </c>
      <c r="G60" s="35">
        <f t="shared" si="14"/>
        <v>492479</v>
      </c>
      <c r="H60" s="258">
        <f>SUM(H5:H59)</f>
        <v>763988.2</v>
      </c>
      <c r="I60" s="115">
        <f>SUM(I5:I59)</f>
        <v>270909.2</v>
      </c>
      <c r="J60" s="111">
        <f>I60/G60</f>
        <v>0.55009289736212108</v>
      </c>
    </row>
    <row r="62" spans="1:11" ht="18.75" x14ac:dyDescent="0.3">
      <c r="E62" s="56"/>
      <c r="F62" s="114"/>
      <c r="G62" s="114"/>
      <c r="H62" s="238"/>
      <c r="I62" s="122"/>
      <c r="J62" s="123"/>
    </row>
    <row r="63" spans="1:11" ht="18.75" x14ac:dyDescent="0.3">
      <c r="E63" s="57"/>
      <c r="F63" s="134"/>
      <c r="G63" s="134"/>
      <c r="H63" s="239"/>
      <c r="I63" s="135"/>
      <c r="J63" s="136"/>
    </row>
    <row r="64" spans="1:11" ht="18.75" x14ac:dyDescent="0.3">
      <c r="E64" s="57"/>
      <c r="F64" s="134"/>
      <c r="G64" s="134"/>
      <c r="H64" s="239"/>
      <c r="I64" s="135"/>
      <c r="J64" s="136"/>
    </row>
    <row r="65" spans="3:10" ht="19.5" thickBot="1" x14ac:dyDescent="0.35">
      <c r="E65" s="57"/>
      <c r="F65" s="134"/>
      <c r="G65" s="134"/>
      <c r="H65" s="239"/>
      <c r="I65" s="135"/>
      <c r="J65" s="136"/>
    </row>
    <row r="66" spans="3:10" ht="20.25" thickTop="1" thickBot="1" x14ac:dyDescent="0.35">
      <c r="E66" s="58"/>
      <c r="F66" s="151"/>
      <c r="G66" s="152"/>
      <c r="H66" s="152"/>
      <c r="I66" s="153"/>
      <c r="J66" s="154"/>
    </row>
    <row r="67" spans="3:10" ht="15.75" thickTop="1" x14ac:dyDescent="0.25"/>
    <row r="69" spans="3:10" ht="19.5" thickBot="1" x14ac:dyDescent="0.35">
      <c r="C69" s="303" t="s">
        <v>192</v>
      </c>
      <c r="D69" s="303"/>
      <c r="E69" s="303"/>
      <c r="F69" s="303"/>
      <c r="G69" s="303"/>
      <c r="H69" s="303"/>
      <c r="I69" s="303"/>
    </row>
    <row r="70" spans="3:10" ht="19.5" thickBot="1" x14ac:dyDescent="0.35">
      <c r="C70" s="22"/>
      <c r="D70" s="304" t="s">
        <v>506</v>
      </c>
      <c r="E70" s="304"/>
      <c r="F70" s="304"/>
      <c r="G70" s="304" t="s">
        <v>507</v>
      </c>
      <c r="H70" s="304"/>
      <c r="I70" s="304"/>
    </row>
    <row r="71" spans="3:10" ht="38.25" thickBot="1" x14ac:dyDescent="0.35">
      <c r="C71" s="22"/>
      <c r="D71" s="99" t="s">
        <v>228</v>
      </c>
      <c r="E71" s="99" t="s">
        <v>198</v>
      </c>
      <c r="F71" s="99" t="s">
        <v>199</v>
      </c>
      <c r="G71" s="179" t="s">
        <v>206</v>
      </c>
      <c r="H71" s="179" t="s">
        <v>198</v>
      </c>
      <c r="I71" s="179" t="s">
        <v>199</v>
      </c>
    </row>
    <row r="72" spans="3:10" ht="18.75" x14ac:dyDescent="0.3">
      <c r="C72" s="63" t="s">
        <v>193</v>
      </c>
      <c r="D72" s="40"/>
      <c r="E72" s="40"/>
      <c r="F72" s="40"/>
      <c r="G72" s="187"/>
      <c r="H72" s="187"/>
      <c r="I72" s="187"/>
    </row>
    <row r="73" spans="3:10" ht="18.75" x14ac:dyDescent="0.3">
      <c r="C73" s="54" t="s">
        <v>243</v>
      </c>
      <c r="D73" s="24"/>
      <c r="E73" s="24">
        <v>15000</v>
      </c>
      <c r="F73" s="24"/>
      <c r="G73" s="55">
        <v>15000</v>
      </c>
      <c r="H73" s="55">
        <v>15000</v>
      </c>
      <c r="I73" s="55"/>
    </row>
    <row r="74" spans="3:10" ht="18.75" x14ac:dyDescent="0.3">
      <c r="C74" s="54" t="s">
        <v>220</v>
      </c>
      <c r="D74" s="24"/>
      <c r="E74" s="24"/>
      <c r="F74" s="24"/>
      <c r="G74" s="55"/>
      <c r="H74" s="55"/>
      <c r="I74" s="55"/>
    </row>
    <row r="75" spans="3:10" ht="18.75" x14ac:dyDescent="0.3">
      <c r="C75" s="54"/>
      <c r="D75" s="24"/>
      <c r="E75" s="24"/>
      <c r="F75" s="24"/>
      <c r="G75" s="55"/>
      <c r="H75" s="55"/>
      <c r="I75" s="55"/>
    </row>
    <row r="76" spans="3:10" ht="18.75" x14ac:dyDescent="0.3">
      <c r="C76" s="54" t="s">
        <v>242</v>
      </c>
      <c r="D76" s="24"/>
      <c r="E76" s="24"/>
      <c r="F76" s="24"/>
      <c r="G76" s="55"/>
      <c r="H76" s="55"/>
      <c r="I76" s="55"/>
    </row>
    <row r="77" spans="3:10" ht="18.75" x14ac:dyDescent="0.3">
      <c r="C77" s="54" t="s">
        <v>244</v>
      </c>
      <c r="D77" s="24"/>
      <c r="E77" s="24"/>
      <c r="F77" s="24"/>
      <c r="G77" s="55">
        <v>185000</v>
      </c>
      <c r="H77" s="55">
        <v>185000</v>
      </c>
      <c r="I77" s="55"/>
    </row>
    <row r="78" spans="3:10" ht="19.5" thickBot="1" x14ac:dyDescent="0.35">
      <c r="C78" s="54"/>
      <c r="D78" s="24"/>
      <c r="E78" s="24"/>
      <c r="F78" s="24"/>
      <c r="G78" s="55"/>
      <c r="H78" s="55"/>
      <c r="I78" s="55"/>
    </row>
    <row r="79" spans="3:10" ht="19.5" thickBot="1" x14ac:dyDescent="0.35">
      <c r="C79" s="60" t="s">
        <v>203</v>
      </c>
      <c r="D79" s="49">
        <f t="shared" ref="D79:E79" si="15">SUM(D74:D78)</f>
        <v>0</v>
      </c>
      <c r="E79" s="49">
        <f t="shared" si="15"/>
        <v>0</v>
      </c>
      <c r="F79" s="49">
        <f>SUM(F74:F78)</f>
        <v>0</v>
      </c>
      <c r="G79" s="50"/>
      <c r="H79" s="50"/>
      <c r="I79" s="50">
        <f>SUM(I74:I78)</f>
        <v>0</v>
      </c>
    </row>
    <row r="81" spans="3:3" x14ac:dyDescent="0.25">
      <c r="C81" s="167"/>
    </row>
    <row r="82" spans="3:3" x14ac:dyDescent="0.25">
      <c r="C82" s="167"/>
    </row>
    <row r="83" spans="3:3" x14ac:dyDescent="0.25">
      <c r="C83" s="167"/>
    </row>
    <row r="84" spans="3:3" x14ac:dyDescent="0.25">
      <c r="C84" s="167"/>
    </row>
    <row r="85" spans="3:3" x14ac:dyDescent="0.25">
      <c r="C85" s="167"/>
    </row>
    <row r="87" spans="3:3" x14ac:dyDescent="0.25">
      <c r="C87" s="167"/>
    </row>
    <row r="88" spans="3:3" x14ac:dyDescent="0.25">
      <c r="C88" s="167"/>
    </row>
    <row r="89" spans="3:3" x14ac:dyDescent="0.25">
      <c r="C89" s="167"/>
    </row>
    <row r="90" spans="3:3" x14ac:dyDescent="0.25">
      <c r="C90" s="167"/>
    </row>
    <row r="91" spans="3:3" x14ac:dyDescent="0.25">
      <c r="C91" s="167"/>
    </row>
    <row r="92" spans="3:3" x14ac:dyDescent="0.25">
      <c r="C92" s="167"/>
    </row>
    <row r="93" spans="3:3" x14ac:dyDescent="0.25">
      <c r="C93" s="167"/>
    </row>
    <row r="94" spans="3:3" x14ac:dyDescent="0.25">
      <c r="C94" s="167"/>
    </row>
    <row r="96" spans="3:3" x14ac:dyDescent="0.25">
      <c r="C96" s="167"/>
    </row>
  </sheetData>
  <sheetProtection algorithmName="SHA-512" hashValue="0l6cPTGCPMRc5RvvFhkE8QvGmg6/xCGdbJgEspLswJxqNQhZyRgpv2/WyvwLty9MUouYowNVEAclOQodrPMlXQ==" saltValue="T+xBLOC/q1cBUDuD4/Rkpw==" spinCount="100000" sheet="1" objects="1" scenarios="1"/>
  <mergeCells count="16">
    <mergeCell ref="B43:C43"/>
    <mergeCell ref="B51:C51"/>
    <mergeCell ref="B54:C54"/>
    <mergeCell ref="A1:I1"/>
    <mergeCell ref="A3:C3"/>
    <mergeCell ref="B4:C4"/>
    <mergeCell ref="B32:C32"/>
    <mergeCell ref="B13:C13"/>
    <mergeCell ref="B16:C16"/>
    <mergeCell ref="B20:C20"/>
    <mergeCell ref="B28:C28"/>
    <mergeCell ref="C69:I69"/>
    <mergeCell ref="D70:F70"/>
    <mergeCell ref="G70:I70"/>
    <mergeCell ref="B57:C57"/>
    <mergeCell ref="A60:C60"/>
  </mergeCells>
  <pageMargins left="0.5" right="0.25" top="0.25" bottom="0.25" header="0.3" footer="0.3"/>
  <pageSetup paperSize="3" orientation="landscape" r:id="rId1"/>
  <rowBreaks count="1" manualBreakCount="1">
    <brk id="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8"/>
  <sheetViews>
    <sheetView workbookViewId="0">
      <selection activeCell="D5" sqref="D5"/>
    </sheetView>
  </sheetViews>
  <sheetFormatPr defaultRowHeight="15" x14ac:dyDescent="0.25"/>
  <cols>
    <col min="1" max="1" width="4.28515625" customWidth="1"/>
    <col min="2" max="2" width="3.5703125" customWidth="1"/>
    <col min="3" max="3" width="54" customWidth="1"/>
    <col min="4" max="4" width="17.140625" customWidth="1"/>
    <col min="5" max="7" width="20.140625" customWidth="1"/>
    <col min="8" max="8" width="17.85546875" customWidth="1"/>
    <col min="9" max="9" width="18" customWidth="1"/>
    <col min="10" max="10" width="18.42578125" customWidth="1"/>
  </cols>
  <sheetData>
    <row r="1" spans="1:11" ht="26.25" x14ac:dyDescent="0.4">
      <c r="A1" s="279" t="s">
        <v>508</v>
      </c>
      <c r="B1" s="279"/>
      <c r="C1" s="279"/>
      <c r="D1" s="279"/>
      <c r="E1" s="279"/>
      <c r="F1" s="279"/>
      <c r="G1" s="279"/>
      <c r="H1" s="279"/>
      <c r="I1" s="279"/>
      <c r="J1" s="279"/>
    </row>
    <row r="2" spans="1:11" ht="27" thickBot="1" x14ac:dyDescent="0.45">
      <c r="A2" s="279" t="s">
        <v>173</v>
      </c>
      <c r="B2" s="279"/>
      <c r="C2" s="279"/>
      <c r="D2" s="279"/>
      <c r="E2" s="279"/>
      <c r="F2" s="279"/>
      <c r="G2" s="279"/>
      <c r="H2" s="279"/>
      <c r="I2" s="279"/>
      <c r="J2" s="279"/>
    </row>
    <row r="3" spans="1:11" ht="58.5" customHeight="1" thickBot="1" x14ac:dyDescent="0.35">
      <c r="D3" s="26" t="s">
        <v>247</v>
      </c>
      <c r="E3" s="26" t="s">
        <v>511</v>
      </c>
      <c r="F3" s="26" t="s">
        <v>503</v>
      </c>
      <c r="G3" s="26" t="s">
        <v>510</v>
      </c>
      <c r="H3" s="184" t="s">
        <v>509</v>
      </c>
      <c r="I3" s="26" t="s">
        <v>505</v>
      </c>
      <c r="J3" s="26" t="s">
        <v>253</v>
      </c>
    </row>
    <row r="4" spans="1:11" ht="19.5" thickTop="1" x14ac:dyDescent="0.3">
      <c r="A4" s="280" t="s">
        <v>28</v>
      </c>
      <c r="B4" s="280"/>
      <c r="C4" s="280"/>
      <c r="D4" s="21"/>
      <c r="E4" s="21"/>
      <c r="F4" s="21"/>
      <c r="G4" s="21"/>
      <c r="H4" s="185"/>
      <c r="I4" s="21"/>
      <c r="J4" s="21"/>
    </row>
    <row r="5" spans="1:11" ht="18.75" x14ac:dyDescent="0.3">
      <c r="A5" s="22"/>
      <c r="B5" s="281" t="s">
        <v>1</v>
      </c>
      <c r="C5" s="281"/>
      <c r="D5" s="3"/>
      <c r="E5" s="23"/>
      <c r="F5" s="23"/>
      <c r="G5" s="23"/>
      <c r="H5" s="188"/>
      <c r="I5" s="116"/>
      <c r="J5" s="116"/>
    </row>
    <row r="6" spans="1:11" ht="18.75" x14ac:dyDescent="0.3">
      <c r="A6" s="22"/>
      <c r="B6" s="22"/>
      <c r="C6" s="22" t="s">
        <v>222</v>
      </c>
      <c r="D6" s="24">
        <v>0</v>
      </c>
      <c r="E6" s="24">
        <v>66950</v>
      </c>
      <c r="F6" s="24">
        <v>45600</v>
      </c>
      <c r="G6" s="55">
        <v>68008</v>
      </c>
      <c r="H6" s="55">
        <v>70049</v>
      </c>
      <c r="I6" s="102">
        <f>H6-G6</f>
        <v>2041</v>
      </c>
      <c r="J6" s="101">
        <f>I6/G6</f>
        <v>3.0011175155864017E-2</v>
      </c>
      <c r="K6" t="s">
        <v>287</v>
      </c>
    </row>
    <row r="7" spans="1:11" ht="18.75" x14ac:dyDescent="0.3">
      <c r="A7" s="22"/>
      <c r="B7" s="22"/>
      <c r="C7" s="22" t="s">
        <v>249</v>
      </c>
      <c r="D7" s="24">
        <v>0</v>
      </c>
      <c r="E7" s="24">
        <v>0</v>
      </c>
      <c r="F7" s="24">
        <v>0</v>
      </c>
      <c r="G7" s="55">
        <v>0</v>
      </c>
      <c r="H7" s="55"/>
      <c r="I7" s="102">
        <f>H7-G7</f>
        <v>0</v>
      </c>
      <c r="J7" s="101">
        <v>1</v>
      </c>
    </row>
    <row r="8" spans="1:11" ht="18.75" x14ac:dyDescent="0.3">
      <c r="A8" s="22"/>
      <c r="B8" s="38"/>
      <c r="C8" s="22" t="s">
        <v>5</v>
      </c>
      <c r="D8" s="24">
        <v>0</v>
      </c>
      <c r="E8" s="24">
        <v>250</v>
      </c>
      <c r="F8" s="24">
        <v>250</v>
      </c>
      <c r="G8" s="55">
        <v>700</v>
      </c>
      <c r="H8" s="55">
        <v>900</v>
      </c>
      <c r="I8" s="102">
        <f t="shared" ref="I8:I11" si="0">H8-G8</f>
        <v>200</v>
      </c>
      <c r="J8" s="101">
        <f>I8/G8</f>
        <v>0.2857142857142857</v>
      </c>
      <c r="K8" t="s">
        <v>288</v>
      </c>
    </row>
    <row r="9" spans="1:11" ht="18.75" x14ac:dyDescent="0.3">
      <c r="A9" s="22"/>
      <c r="B9" s="22"/>
      <c r="C9" s="22" t="s">
        <v>6</v>
      </c>
      <c r="D9" s="24">
        <v>0</v>
      </c>
      <c r="E9" s="24">
        <v>0</v>
      </c>
      <c r="F9" s="24"/>
      <c r="G9" s="55"/>
      <c r="H9" s="55"/>
      <c r="I9" s="102">
        <f t="shared" si="0"/>
        <v>0</v>
      </c>
      <c r="J9" s="101">
        <v>0</v>
      </c>
    </row>
    <row r="10" spans="1:11" ht="18.75" x14ac:dyDescent="0.3">
      <c r="A10" s="22"/>
      <c r="B10" s="65"/>
      <c r="C10" s="65" t="s">
        <v>259</v>
      </c>
      <c r="D10" s="67">
        <v>0</v>
      </c>
      <c r="E10" s="100">
        <v>0</v>
      </c>
      <c r="F10" s="100">
        <v>0</v>
      </c>
      <c r="G10" s="100">
        <v>0</v>
      </c>
      <c r="H10" s="202">
        <v>0</v>
      </c>
      <c r="I10" s="100">
        <f t="shared" si="0"/>
        <v>0</v>
      </c>
      <c r="J10" s="87"/>
    </row>
    <row r="11" spans="1:11" ht="18.75" x14ac:dyDescent="0.3">
      <c r="A11" s="22"/>
      <c r="B11" s="65"/>
      <c r="C11" s="65" t="s">
        <v>260</v>
      </c>
      <c r="D11" s="67">
        <v>0</v>
      </c>
      <c r="E11" s="100">
        <v>0</v>
      </c>
      <c r="F11" s="100">
        <v>0</v>
      </c>
      <c r="G11" s="100">
        <v>0</v>
      </c>
      <c r="H11" s="202">
        <v>0</v>
      </c>
      <c r="I11" s="100">
        <f t="shared" si="0"/>
        <v>0</v>
      </c>
      <c r="J11" s="87"/>
    </row>
    <row r="12" spans="1:11" ht="18.75" x14ac:dyDescent="0.3">
      <c r="A12" s="22"/>
      <c r="B12" s="305" t="s">
        <v>94</v>
      </c>
      <c r="C12" s="305"/>
      <c r="D12" s="24"/>
      <c r="E12" s="24"/>
      <c r="F12" s="24"/>
      <c r="G12" s="55"/>
      <c r="H12" s="55"/>
      <c r="I12" s="102"/>
      <c r="J12" s="101"/>
    </row>
    <row r="13" spans="1:11" ht="18.75" x14ac:dyDescent="0.3">
      <c r="A13" s="22"/>
      <c r="B13" s="65"/>
      <c r="C13" s="65" t="s">
        <v>258</v>
      </c>
      <c r="D13" s="67">
        <v>0</v>
      </c>
      <c r="E13" s="100">
        <v>0</v>
      </c>
      <c r="F13" s="100">
        <v>0</v>
      </c>
      <c r="G13" s="100">
        <v>0</v>
      </c>
      <c r="H13" s="202">
        <v>7145</v>
      </c>
      <c r="I13" s="100">
        <f t="shared" ref="I13:I14" si="1">H13-G13</f>
        <v>7145</v>
      </c>
      <c r="J13" s="87" t="e">
        <f t="shared" ref="J13" si="2">I13/G13</f>
        <v>#DIV/0!</v>
      </c>
      <c r="K13" t="s">
        <v>289</v>
      </c>
    </row>
    <row r="14" spans="1:11" ht="18.75" x14ac:dyDescent="0.3">
      <c r="A14" s="22"/>
      <c r="B14" s="65"/>
      <c r="C14" s="65" t="s">
        <v>96</v>
      </c>
      <c r="D14" s="67">
        <v>0</v>
      </c>
      <c r="E14" s="100">
        <v>0</v>
      </c>
      <c r="F14" s="100">
        <v>0</v>
      </c>
      <c r="G14" s="100">
        <v>0</v>
      </c>
      <c r="H14" s="202">
        <v>0</v>
      </c>
      <c r="I14" s="100">
        <f t="shared" si="1"/>
        <v>0</v>
      </c>
      <c r="J14" s="87"/>
    </row>
    <row r="15" spans="1:11" ht="18.75" x14ac:dyDescent="0.3">
      <c r="A15" s="22"/>
      <c r="B15" s="305" t="s">
        <v>97</v>
      </c>
      <c r="C15" s="305"/>
      <c r="D15" s="24"/>
      <c r="E15" s="24"/>
      <c r="F15" s="24"/>
      <c r="G15" s="55"/>
      <c r="H15" s="55"/>
      <c r="I15" s="102"/>
      <c r="J15" s="101"/>
    </row>
    <row r="16" spans="1:11" ht="18.75" x14ac:dyDescent="0.3">
      <c r="A16" s="22"/>
      <c r="B16" s="65"/>
      <c r="C16" s="65" t="s">
        <v>98</v>
      </c>
      <c r="D16" s="67">
        <v>0</v>
      </c>
      <c r="E16" s="100">
        <v>0</v>
      </c>
      <c r="F16" s="100">
        <v>0</v>
      </c>
      <c r="G16" s="100">
        <v>0</v>
      </c>
      <c r="H16" s="202">
        <v>4343</v>
      </c>
      <c r="I16" s="100">
        <f t="shared" ref="I16:I18" si="3">H16-G16</f>
        <v>4343</v>
      </c>
      <c r="J16" s="87" t="e">
        <f t="shared" ref="J16:J18" si="4">I16/G16</f>
        <v>#DIV/0!</v>
      </c>
      <c r="K16" t="s">
        <v>289</v>
      </c>
    </row>
    <row r="17" spans="1:11" ht="18.75" x14ac:dyDescent="0.3">
      <c r="A17" s="22"/>
      <c r="B17" s="65"/>
      <c r="C17" s="65" t="s">
        <v>99</v>
      </c>
      <c r="D17" s="67">
        <v>0</v>
      </c>
      <c r="E17" s="100">
        <v>0</v>
      </c>
      <c r="F17" s="100">
        <v>0</v>
      </c>
      <c r="G17" s="100">
        <v>0</v>
      </c>
      <c r="H17" s="202">
        <v>1016</v>
      </c>
      <c r="I17" s="100">
        <f t="shared" si="3"/>
        <v>1016</v>
      </c>
      <c r="J17" s="87" t="e">
        <f t="shared" si="4"/>
        <v>#DIV/0!</v>
      </c>
      <c r="K17" t="s">
        <v>289</v>
      </c>
    </row>
    <row r="18" spans="1:11" ht="18.75" x14ac:dyDescent="0.3">
      <c r="A18" s="22"/>
      <c r="B18" s="65"/>
      <c r="C18" s="65" t="s">
        <v>262</v>
      </c>
      <c r="D18" s="67">
        <v>0</v>
      </c>
      <c r="E18" s="100">
        <v>0</v>
      </c>
      <c r="F18" s="100">
        <v>0</v>
      </c>
      <c r="G18" s="100">
        <v>0</v>
      </c>
      <c r="H18" s="202">
        <v>350</v>
      </c>
      <c r="I18" s="100">
        <f t="shared" si="3"/>
        <v>350</v>
      </c>
      <c r="J18" s="87" t="e">
        <f t="shared" si="4"/>
        <v>#DIV/0!</v>
      </c>
      <c r="K18" t="s">
        <v>289</v>
      </c>
    </row>
    <row r="19" spans="1:11" ht="18.75" x14ac:dyDescent="0.3">
      <c r="A19" s="22"/>
      <c r="B19" s="309" t="s">
        <v>110</v>
      </c>
      <c r="C19" s="309"/>
      <c r="D19" s="67"/>
      <c r="E19" s="100"/>
      <c r="F19" s="100"/>
      <c r="G19" s="100"/>
      <c r="H19" s="202"/>
      <c r="I19" s="100"/>
      <c r="J19" s="87"/>
    </row>
    <row r="20" spans="1:11" ht="18.75" x14ac:dyDescent="0.3">
      <c r="A20" s="22"/>
      <c r="B20" s="65"/>
      <c r="C20" s="65" t="s">
        <v>102</v>
      </c>
      <c r="D20" s="67">
        <v>0</v>
      </c>
      <c r="E20" s="100">
        <v>0</v>
      </c>
      <c r="F20" s="100">
        <v>0</v>
      </c>
      <c r="G20" s="100">
        <v>0</v>
      </c>
      <c r="H20" s="202">
        <v>0</v>
      </c>
      <c r="I20" s="100">
        <f t="shared" ref="I20:I26" si="5">H20-G20</f>
        <v>0</v>
      </c>
      <c r="J20" s="87" t="e">
        <f t="shared" ref="J20:J26" si="6">I20/G20</f>
        <v>#DIV/0!</v>
      </c>
    </row>
    <row r="21" spans="1:11" ht="18.75" x14ac:dyDescent="0.3">
      <c r="A21" s="22"/>
      <c r="B21" s="65"/>
      <c r="C21" s="65" t="s">
        <v>103</v>
      </c>
      <c r="D21" s="67">
        <v>0</v>
      </c>
      <c r="E21" s="100">
        <v>0</v>
      </c>
      <c r="F21" s="100">
        <v>0</v>
      </c>
      <c r="G21" s="100">
        <v>0</v>
      </c>
      <c r="H21" s="202">
        <v>17781</v>
      </c>
      <c r="I21" s="100">
        <f t="shared" si="5"/>
        <v>17781</v>
      </c>
      <c r="J21" s="87" t="e">
        <f t="shared" si="6"/>
        <v>#DIV/0!</v>
      </c>
      <c r="K21" t="s">
        <v>289</v>
      </c>
    </row>
    <row r="22" spans="1:11" ht="18.75" x14ac:dyDescent="0.3">
      <c r="A22" s="22"/>
      <c r="B22" s="65"/>
      <c r="C22" s="65" t="s">
        <v>104</v>
      </c>
      <c r="D22" s="67">
        <v>0</v>
      </c>
      <c r="E22" s="100">
        <v>0</v>
      </c>
      <c r="F22" s="100">
        <v>0</v>
      </c>
      <c r="G22" s="100">
        <v>0</v>
      </c>
      <c r="H22" s="202">
        <v>2000</v>
      </c>
      <c r="I22" s="100">
        <f t="shared" si="5"/>
        <v>2000</v>
      </c>
      <c r="J22" s="87" t="e">
        <f t="shared" si="6"/>
        <v>#DIV/0!</v>
      </c>
      <c r="K22" t="s">
        <v>289</v>
      </c>
    </row>
    <row r="23" spans="1:11" ht="18.75" x14ac:dyDescent="0.3">
      <c r="A23" s="22"/>
      <c r="B23" s="65"/>
      <c r="C23" s="65" t="s">
        <v>105</v>
      </c>
      <c r="D23" s="67">
        <v>0</v>
      </c>
      <c r="E23" s="100">
        <v>0</v>
      </c>
      <c r="F23" s="100">
        <v>0</v>
      </c>
      <c r="G23" s="100">
        <v>0</v>
      </c>
      <c r="H23" s="202">
        <v>2000</v>
      </c>
      <c r="I23" s="100">
        <f t="shared" si="5"/>
        <v>2000</v>
      </c>
      <c r="J23" s="87" t="e">
        <f t="shared" si="6"/>
        <v>#DIV/0!</v>
      </c>
      <c r="K23" t="s">
        <v>289</v>
      </c>
    </row>
    <row r="24" spans="1:11" ht="18.75" x14ac:dyDescent="0.3">
      <c r="A24" s="22"/>
      <c r="B24" s="65"/>
      <c r="C24" s="65" t="s">
        <v>106</v>
      </c>
      <c r="D24" s="67">
        <v>0</v>
      </c>
      <c r="E24" s="100">
        <v>0</v>
      </c>
      <c r="F24" s="100">
        <v>0</v>
      </c>
      <c r="G24" s="100">
        <v>0</v>
      </c>
      <c r="H24" s="202">
        <v>0</v>
      </c>
      <c r="I24" s="100">
        <f t="shared" si="5"/>
        <v>0</v>
      </c>
      <c r="J24" s="87" t="e">
        <f t="shared" si="6"/>
        <v>#DIV/0!</v>
      </c>
      <c r="K24" t="s">
        <v>289</v>
      </c>
    </row>
    <row r="25" spans="1:11" ht="18.75" x14ac:dyDescent="0.3">
      <c r="A25" s="22"/>
      <c r="B25" s="65"/>
      <c r="C25" s="65" t="s">
        <v>107</v>
      </c>
      <c r="D25" s="67">
        <v>0</v>
      </c>
      <c r="E25" s="100">
        <v>0</v>
      </c>
      <c r="F25" s="100">
        <v>0</v>
      </c>
      <c r="G25" s="100">
        <v>0</v>
      </c>
      <c r="H25" s="202">
        <v>0</v>
      </c>
      <c r="I25" s="100">
        <f t="shared" si="5"/>
        <v>0</v>
      </c>
      <c r="J25" s="87" t="e">
        <f t="shared" si="6"/>
        <v>#DIV/0!</v>
      </c>
    </row>
    <row r="26" spans="1:11" ht="18.75" x14ac:dyDescent="0.3">
      <c r="A26" s="22"/>
      <c r="B26" s="65"/>
      <c r="C26" s="65" t="s">
        <v>108</v>
      </c>
      <c r="D26" s="67">
        <v>0</v>
      </c>
      <c r="E26" s="100">
        <v>0</v>
      </c>
      <c r="F26" s="100">
        <v>0</v>
      </c>
      <c r="G26" s="100">
        <v>0</v>
      </c>
      <c r="H26" s="202">
        <v>0</v>
      </c>
      <c r="I26" s="100">
        <f t="shared" si="5"/>
        <v>0</v>
      </c>
      <c r="J26" s="87" t="e">
        <f t="shared" si="6"/>
        <v>#DIV/0!</v>
      </c>
    </row>
    <row r="27" spans="1:11" ht="18.75" x14ac:dyDescent="0.3">
      <c r="A27" s="22"/>
      <c r="B27" s="305" t="s">
        <v>55</v>
      </c>
      <c r="C27" s="305"/>
      <c r="D27" s="67"/>
      <c r="E27" s="100"/>
      <c r="F27" s="100"/>
      <c r="G27" s="100"/>
      <c r="H27" s="202"/>
      <c r="I27" s="100"/>
      <c r="J27" s="87"/>
    </row>
    <row r="28" spans="1:11" ht="18.75" x14ac:dyDescent="0.3">
      <c r="A28" s="22"/>
      <c r="B28" s="65"/>
      <c r="C28" s="65" t="s">
        <v>111</v>
      </c>
      <c r="D28" s="67">
        <v>0</v>
      </c>
      <c r="E28" s="100">
        <v>0</v>
      </c>
      <c r="F28" s="100">
        <v>0</v>
      </c>
      <c r="G28" s="100">
        <v>0</v>
      </c>
      <c r="H28" s="202">
        <v>0</v>
      </c>
      <c r="I28" s="100">
        <f t="shared" ref="I28:I30" si="7">H28-G28</f>
        <v>0</v>
      </c>
      <c r="J28" s="87" t="e">
        <f t="shared" ref="J28:J30" si="8">I28/G28</f>
        <v>#DIV/0!</v>
      </c>
    </row>
    <row r="29" spans="1:11" ht="18.75" x14ac:dyDescent="0.3">
      <c r="A29" s="22"/>
      <c r="B29" s="65"/>
      <c r="C29" s="65" t="s">
        <v>112</v>
      </c>
      <c r="D29" s="67">
        <v>0</v>
      </c>
      <c r="E29" s="100">
        <v>0</v>
      </c>
      <c r="F29" s="100">
        <v>0</v>
      </c>
      <c r="G29" s="100">
        <v>0</v>
      </c>
      <c r="H29" s="202">
        <v>0</v>
      </c>
      <c r="I29" s="100">
        <f t="shared" si="7"/>
        <v>0</v>
      </c>
      <c r="J29" s="87" t="e">
        <f t="shared" si="8"/>
        <v>#DIV/0!</v>
      </c>
    </row>
    <row r="30" spans="1:11" ht="18.75" x14ac:dyDescent="0.3">
      <c r="A30" s="22"/>
      <c r="B30" s="65"/>
      <c r="C30" s="65" t="s">
        <v>113</v>
      </c>
      <c r="D30" s="67">
        <v>0</v>
      </c>
      <c r="E30" s="100">
        <v>0</v>
      </c>
      <c r="F30" s="100">
        <v>0</v>
      </c>
      <c r="G30" s="100">
        <v>0</v>
      </c>
      <c r="H30" s="202">
        <v>0</v>
      </c>
      <c r="I30" s="100">
        <f t="shared" si="7"/>
        <v>0</v>
      </c>
      <c r="J30" s="87" t="e">
        <f t="shared" si="8"/>
        <v>#DIV/0!</v>
      </c>
    </row>
    <row r="31" spans="1:11" ht="18.75" x14ac:dyDescent="0.3">
      <c r="A31" s="22"/>
      <c r="B31" s="281" t="s">
        <v>0</v>
      </c>
      <c r="C31" s="281"/>
      <c r="D31" s="24"/>
      <c r="E31" s="24"/>
      <c r="F31" s="24"/>
      <c r="G31" s="55"/>
      <c r="H31" s="55"/>
      <c r="I31" s="102"/>
      <c r="J31" s="101"/>
    </row>
    <row r="32" spans="1:11" ht="18.75" x14ac:dyDescent="0.3">
      <c r="A32" s="22"/>
      <c r="B32" s="22"/>
      <c r="C32" s="22" t="s">
        <v>29</v>
      </c>
      <c r="D32" s="24">
        <v>24319</v>
      </c>
      <c r="E32" s="24">
        <v>0</v>
      </c>
      <c r="F32" s="24"/>
      <c r="G32" s="55">
        <v>0</v>
      </c>
      <c r="H32" s="55">
        <v>0</v>
      </c>
      <c r="I32" s="102">
        <f t="shared" ref="I32:I33" si="9">H32-G32</f>
        <v>0</v>
      </c>
      <c r="J32" s="101">
        <v>0</v>
      </c>
    </row>
    <row r="33" spans="1:11" ht="18.75" x14ac:dyDescent="0.3">
      <c r="A33" s="22"/>
      <c r="B33" s="22"/>
      <c r="C33" s="22" t="s">
        <v>129</v>
      </c>
      <c r="D33" s="24">
        <v>0</v>
      </c>
      <c r="E33" s="24">
        <v>5000</v>
      </c>
      <c r="F33" s="24">
        <v>2500</v>
      </c>
      <c r="G33" s="55">
        <v>5700</v>
      </c>
      <c r="H33" s="55">
        <v>6275</v>
      </c>
      <c r="I33" s="102">
        <f t="shared" si="9"/>
        <v>575</v>
      </c>
      <c r="J33" s="101">
        <f t="shared" ref="J33" si="10">I33/G33</f>
        <v>0.10087719298245613</v>
      </c>
      <c r="K33" t="s">
        <v>290</v>
      </c>
    </row>
    <row r="34" spans="1:11" ht="18.75" x14ac:dyDescent="0.3">
      <c r="A34" s="22"/>
      <c r="B34" s="94">
        <v>14</v>
      </c>
      <c r="C34" s="94" t="s">
        <v>256</v>
      </c>
      <c r="D34" s="24"/>
      <c r="E34" s="24"/>
      <c r="F34" s="24"/>
      <c r="G34" s="55"/>
      <c r="H34" s="55"/>
      <c r="I34" s="102"/>
      <c r="J34" s="101"/>
    </row>
    <row r="35" spans="1:11" ht="18.75" x14ac:dyDescent="0.3">
      <c r="A35" s="22"/>
      <c r="B35" s="65"/>
      <c r="C35" s="65" t="s">
        <v>257</v>
      </c>
      <c r="D35" s="24">
        <v>0</v>
      </c>
      <c r="E35" s="24">
        <v>0</v>
      </c>
      <c r="F35" s="24">
        <v>0</v>
      </c>
      <c r="G35" s="55">
        <v>0</v>
      </c>
      <c r="H35" s="55">
        <v>439</v>
      </c>
      <c r="I35" s="102">
        <f t="shared" ref="I35" si="11">H35-G35</f>
        <v>439</v>
      </c>
      <c r="J35" s="101" t="e">
        <f t="shared" ref="J35:J39" si="12">I35/G35</f>
        <v>#DIV/0!</v>
      </c>
      <c r="K35" t="s">
        <v>289</v>
      </c>
    </row>
    <row r="36" spans="1:11" ht="18.75" x14ac:dyDescent="0.3">
      <c r="A36" s="22"/>
      <c r="B36" s="65"/>
      <c r="C36" s="65" t="s">
        <v>148</v>
      </c>
      <c r="D36" s="24">
        <v>0</v>
      </c>
      <c r="E36" s="24">
        <v>0</v>
      </c>
      <c r="F36" s="24">
        <v>0</v>
      </c>
      <c r="G36" s="55">
        <v>0</v>
      </c>
      <c r="H36" s="55"/>
      <c r="I36" s="102">
        <f t="shared" ref="I36:I39" si="13">H36-G36</f>
        <v>0</v>
      </c>
      <c r="J36" s="101" t="e">
        <f t="shared" si="12"/>
        <v>#DIV/0!</v>
      </c>
    </row>
    <row r="37" spans="1:11" ht="18.75" x14ac:dyDescent="0.3">
      <c r="A37" s="22"/>
      <c r="B37" s="65"/>
      <c r="C37" s="65" t="s">
        <v>149</v>
      </c>
      <c r="D37" s="24">
        <v>0</v>
      </c>
      <c r="E37" s="24">
        <v>0</v>
      </c>
      <c r="F37" s="24">
        <v>0</v>
      </c>
      <c r="G37" s="55">
        <v>0</v>
      </c>
      <c r="H37" s="55"/>
      <c r="I37" s="102">
        <f t="shared" si="13"/>
        <v>0</v>
      </c>
      <c r="J37" s="101" t="e">
        <f t="shared" si="12"/>
        <v>#DIV/0!</v>
      </c>
    </row>
    <row r="38" spans="1:11" ht="18.75" x14ac:dyDescent="0.3">
      <c r="A38" s="22"/>
      <c r="B38" s="65"/>
      <c r="C38" s="65" t="s">
        <v>150</v>
      </c>
      <c r="D38" s="24">
        <v>0</v>
      </c>
      <c r="E38" s="24">
        <v>0</v>
      </c>
      <c r="F38" s="24">
        <v>0</v>
      </c>
      <c r="G38" s="55">
        <v>0</v>
      </c>
      <c r="H38" s="55"/>
      <c r="I38" s="102">
        <f t="shared" si="13"/>
        <v>0</v>
      </c>
      <c r="J38" s="101" t="e">
        <f t="shared" si="12"/>
        <v>#DIV/0!</v>
      </c>
    </row>
    <row r="39" spans="1:11" ht="18.75" x14ac:dyDescent="0.3">
      <c r="A39" s="22"/>
      <c r="B39" s="65"/>
      <c r="C39" s="65" t="s">
        <v>223</v>
      </c>
      <c r="D39" s="24">
        <v>0</v>
      </c>
      <c r="E39" s="24">
        <v>0</v>
      </c>
      <c r="F39" s="24">
        <v>0</v>
      </c>
      <c r="G39" s="55">
        <v>0</v>
      </c>
      <c r="H39" s="55"/>
      <c r="I39" s="102">
        <f t="shared" si="13"/>
        <v>0</v>
      </c>
      <c r="J39" s="101" t="e">
        <f t="shared" si="12"/>
        <v>#DIV/0!</v>
      </c>
    </row>
    <row r="40" spans="1:11" ht="18.75" x14ac:dyDescent="0.3">
      <c r="A40" s="22"/>
      <c r="B40" s="281" t="s">
        <v>10</v>
      </c>
      <c r="C40" s="281"/>
      <c r="D40" s="24"/>
      <c r="E40" s="24"/>
      <c r="F40" s="24"/>
      <c r="G40" s="55"/>
      <c r="H40" s="55"/>
      <c r="I40" s="102"/>
      <c r="J40" s="101"/>
    </row>
    <row r="41" spans="1:11" ht="18.75" x14ac:dyDescent="0.3">
      <c r="A41" s="22"/>
      <c r="B41" s="25"/>
      <c r="C41" s="32" t="s">
        <v>59</v>
      </c>
      <c r="D41" s="24">
        <v>750</v>
      </c>
      <c r="E41" s="24">
        <v>350</v>
      </c>
      <c r="F41" s="24">
        <v>350</v>
      </c>
      <c r="G41" s="55">
        <v>550</v>
      </c>
      <c r="H41" s="55">
        <v>550</v>
      </c>
      <c r="I41" s="102">
        <f t="shared" ref="I41:I43" si="14">H41-G41</f>
        <v>0</v>
      </c>
      <c r="J41" s="101">
        <f t="shared" ref="J41:J43" si="15">I41/G41</f>
        <v>0</v>
      </c>
      <c r="K41" t="s">
        <v>291</v>
      </c>
    </row>
    <row r="42" spans="1:11" ht="18.75" x14ac:dyDescent="0.3">
      <c r="A42" s="22"/>
      <c r="B42" s="25"/>
      <c r="C42" s="32" t="s">
        <v>12</v>
      </c>
      <c r="D42" s="24">
        <v>50</v>
      </c>
      <c r="E42" s="24">
        <v>50</v>
      </c>
      <c r="F42" s="24">
        <v>50</v>
      </c>
      <c r="G42" s="55"/>
      <c r="H42" s="55">
        <v>0</v>
      </c>
      <c r="I42" s="102">
        <f t="shared" si="14"/>
        <v>0</v>
      </c>
      <c r="J42" s="101" t="e">
        <f t="shared" si="15"/>
        <v>#DIV/0!</v>
      </c>
    </row>
    <row r="43" spans="1:11" ht="18.75" x14ac:dyDescent="0.3">
      <c r="A43" s="22"/>
      <c r="B43" s="25"/>
      <c r="C43" s="32" t="s">
        <v>175</v>
      </c>
      <c r="D43" s="24">
        <v>100</v>
      </c>
      <c r="E43" s="24">
        <v>100</v>
      </c>
      <c r="F43" s="24">
        <v>1000</v>
      </c>
      <c r="G43" s="55"/>
      <c r="H43" s="55">
        <v>0</v>
      </c>
      <c r="I43" s="102">
        <f t="shared" si="14"/>
        <v>0</v>
      </c>
      <c r="J43" s="101" t="e">
        <f t="shared" si="15"/>
        <v>#DIV/0!</v>
      </c>
    </row>
    <row r="44" spans="1:11" ht="18.75" x14ac:dyDescent="0.3">
      <c r="A44" s="22"/>
      <c r="B44" s="281" t="s">
        <v>18</v>
      </c>
      <c r="C44" s="308"/>
      <c r="D44" s="24"/>
      <c r="E44" s="24"/>
      <c r="F44" s="24"/>
      <c r="G44" s="55"/>
      <c r="H44" s="55"/>
      <c r="I44" s="102"/>
      <c r="J44" s="117"/>
    </row>
    <row r="45" spans="1:11" ht="19.5" thickBot="1" x14ac:dyDescent="0.35">
      <c r="A45" s="22"/>
      <c r="B45" s="22"/>
      <c r="C45" s="22" t="s">
        <v>19</v>
      </c>
      <c r="D45" s="24">
        <v>250</v>
      </c>
      <c r="E45" s="24">
        <v>250</v>
      </c>
      <c r="F45" s="24">
        <v>250</v>
      </c>
      <c r="G45" s="55">
        <v>250</v>
      </c>
      <c r="H45" s="55">
        <v>250</v>
      </c>
      <c r="I45" s="102">
        <f>H45-G45</f>
        <v>0</v>
      </c>
      <c r="J45" s="101">
        <f>I45/G45</f>
        <v>0</v>
      </c>
      <c r="K45" t="s">
        <v>292</v>
      </c>
    </row>
    <row r="46" spans="1:11" ht="19.5" thickBot="1" x14ac:dyDescent="0.35">
      <c r="A46" s="276" t="s">
        <v>38</v>
      </c>
      <c r="B46" s="277"/>
      <c r="C46" s="278"/>
      <c r="D46" s="29">
        <f>SUM(D6:D45)</f>
        <v>25469</v>
      </c>
      <c r="E46" s="29">
        <f t="shared" ref="E46:F46" si="16">SUM(E6:E45)</f>
        <v>72950</v>
      </c>
      <c r="F46" s="29">
        <f t="shared" si="16"/>
        <v>50000</v>
      </c>
      <c r="G46" s="29">
        <f>SUM(G6:G45)</f>
        <v>75208</v>
      </c>
      <c r="H46" s="261">
        <v>112523</v>
      </c>
      <c r="I46" s="118">
        <f>SUM(I6:I45)</f>
        <v>37890</v>
      </c>
      <c r="J46" s="119">
        <f>I46/F46</f>
        <v>0.75780000000000003</v>
      </c>
    </row>
    <row r="49" spans="3:8" ht="18.75" x14ac:dyDescent="0.3">
      <c r="F49" s="56"/>
      <c r="G49" s="262"/>
      <c r="H49" s="240"/>
    </row>
    <row r="50" spans="3:8" ht="18.75" x14ac:dyDescent="0.3">
      <c r="F50" s="57"/>
      <c r="G50" s="263"/>
      <c r="H50" s="241"/>
    </row>
    <row r="51" spans="3:8" ht="18.75" x14ac:dyDescent="0.3">
      <c r="F51" s="57"/>
      <c r="G51" s="263"/>
      <c r="H51" s="241"/>
    </row>
    <row r="52" spans="3:8" ht="19.5" thickBot="1" x14ac:dyDescent="0.35">
      <c r="F52" s="57"/>
      <c r="G52" s="263"/>
      <c r="H52" s="241"/>
    </row>
    <row r="53" spans="3:8" ht="20.25" thickTop="1" thickBot="1" x14ac:dyDescent="0.35">
      <c r="F53" s="58"/>
      <c r="G53" s="59"/>
      <c r="H53" s="124"/>
    </row>
    <row r="54" spans="3:8" ht="15.75" thickTop="1" x14ac:dyDescent="0.25"/>
    <row r="55" spans="3:8" x14ac:dyDescent="0.25">
      <c r="C55" s="167"/>
    </row>
    <row r="56" spans="3:8" x14ac:dyDescent="0.25">
      <c r="C56" s="167"/>
    </row>
    <row r="57" spans="3:8" x14ac:dyDescent="0.25">
      <c r="C57" s="167"/>
    </row>
    <row r="58" spans="3:8" x14ac:dyDescent="0.25">
      <c r="C58" s="167"/>
    </row>
  </sheetData>
  <sheetProtection algorithmName="SHA-512" hashValue="NgwOeHgEsDC46+eMfPlhGg+ExZvYEq60t+lyXj9GAWnWCa6q3LVPrtsAiC9rYXuWf4eoXxBm/eJpnmtx2IoBMw==" saltValue="Qn1rSbIQ8VHVRrCSlQ2H4Q==" spinCount="100000" sheet="1" objects="1" scenarios="1"/>
  <mergeCells count="12">
    <mergeCell ref="A46:C46"/>
    <mergeCell ref="A1:J1"/>
    <mergeCell ref="A2:J2"/>
    <mergeCell ref="A4:C4"/>
    <mergeCell ref="B5:C5"/>
    <mergeCell ref="B31:C31"/>
    <mergeCell ref="B40:C40"/>
    <mergeCell ref="B44:C44"/>
    <mergeCell ref="B12:C12"/>
    <mergeCell ref="B15:C15"/>
    <mergeCell ref="B19:C19"/>
    <mergeCell ref="B27:C27"/>
  </mergeCells>
  <pageMargins left="0.25" right="0.25"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9"/>
  <sheetViews>
    <sheetView workbookViewId="0">
      <selection activeCell="D3" sqref="D3"/>
    </sheetView>
  </sheetViews>
  <sheetFormatPr defaultRowHeight="15" x14ac:dyDescent="0.25"/>
  <cols>
    <col min="1" max="1" width="4.140625" customWidth="1"/>
    <col min="2" max="2" width="4.28515625" customWidth="1"/>
    <col min="3" max="3" width="54.7109375" customWidth="1"/>
    <col min="4" max="4" width="17.5703125" bestFit="1" customWidth="1"/>
    <col min="5" max="5" width="20.85546875" customWidth="1"/>
    <col min="6" max="6" width="17.5703125" bestFit="1" customWidth="1"/>
    <col min="7" max="7" width="17" customWidth="1"/>
    <col min="8" max="8" width="18" customWidth="1"/>
    <col min="9" max="11" width="16.42578125" customWidth="1"/>
    <col min="12" max="12" width="13.85546875" customWidth="1"/>
    <col min="13" max="13" width="11.42578125" bestFit="1" customWidth="1"/>
  </cols>
  <sheetData>
    <row r="1" spans="1:17" ht="26.25" x14ac:dyDescent="0.4">
      <c r="A1" s="279" t="s">
        <v>513</v>
      </c>
      <c r="B1" s="279"/>
      <c r="C1" s="279"/>
      <c r="D1" s="279"/>
      <c r="E1" s="279"/>
      <c r="F1" s="279"/>
      <c r="G1" s="279"/>
      <c r="H1" s="279"/>
      <c r="I1" s="279"/>
      <c r="J1" s="279"/>
    </row>
    <row r="2" spans="1:17" ht="21" customHeight="1" thickBot="1" x14ac:dyDescent="0.45">
      <c r="A2" s="279" t="s">
        <v>179</v>
      </c>
      <c r="B2" s="279"/>
      <c r="C2" s="279"/>
      <c r="D2" s="279"/>
      <c r="E2" s="279"/>
      <c r="F2" s="279"/>
      <c r="G2" s="279"/>
      <c r="H2" s="279"/>
      <c r="I2" s="279"/>
      <c r="J2" s="279"/>
    </row>
    <row r="3" spans="1:17" ht="82.5" customHeight="1" thickBot="1" x14ac:dyDescent="0.35">
      <c r="A3" s="22"/>
      <c r="B3" s="22"/>
      <c r="C3" s="22"/>
      <c r="D3" s="26" t="s">
        <v>247</v>
      </c>
      <c r="E3" s="26" t="s">
        <v>511</v>
      </c>
      <c r="F3" s="26" t="s">
        <v>503</v>
      </c>
      <c r="G3" s="26" t="s">
        <v>510</v>
      </c>
      <c r="H3" s="184" t="s">
        <v>509</v>
      </c>
      <c r="I3" s="26" t="s">
        <v>514</v>
      </c>
      <c r="J3" s="26" t="s">
        <v>253</v>
      </c>
    </row>
    <row r="4" spans="1:17" ht="19.5" thickTop="1" x14ac:dyDescent="0.3">
      <c r="A4" s="280" t="s">
        <v>30</v>
      </c>
      <c r="B4" s="280"/>
      <c r="C4" s="329"/>
      <c r="D4" s="23"/>
      <c r="E4" s="23"/>
      <c r="F4" s="23"/>
      <c r="G4" s="23"/>
      <c r="H4" s="189"/>
      <c r="I4" s="23"/>
      <c r="J4" s="23"/>
    </row>
    <row r="5" spans="1:17" ht="19.5" thickBot="1" x14ac:dyDescent="0.35">
      <c r="A5" s="22"/>
      <c r="B5" s="281" t="s">
        <v>1</v>
      </c>
      <c r="C5" s="281"/>
      <c r="D5" s="23"/>
      <c r="E5" s="23" t="s">
        <v>33</v>
      </c>
      <c r="F5" s="23"/>
      <c r="G5" s="23"/>
      <c r="H5" s="188"/>
      <c r="I5" s="23"/>
      <c r="J5" s="23"/>
    </row>
    <row r="6" spans="1:17" ht="32.25" thickBot="1" x14ac:dyDescent="0.35">
      <c r="A6" s="22"/>
      <c r="B6" s="22"/>
      <c r="C6" s="22" t="s">
        <v>224</v>
      </c>
      <c r="D6" s="150">
        <v>465425</v>
      </c>
      <c r="E6" s="150">
        <v>486050</v>
      </c>
      <c r="F6" s="150">
        <v>511050</v>
      </c>
      <c r="G6" s="149">
        <v>590643</v>
      </c>
      <c r="H6" s="190">
        <v>604462</v>
      </c>
      <c r="I6" s="102">
        <f>H6-G6</f>
        <v>13819</v>
      </c>
      <c r="J6" s="101">
        <f>I6/G6</f>
        <v>2.339653563997203E-2</v>
      </c>
      <c r="K6" s="269" t="s">
        <v>293</v>
      </c>
      <c r="L6" s="270" t="s">
        <v>294</v>
      </c>
      <c r="M6" s="270" t="s">
        <v>295</v>
      </c>
    </row>
    <row r="7" spans="1:17" ht="19.5" thickBot="1" x14ac:dyDescent="0.35">
      <c r="A7" s="22"/>
      <c r="B7" s="22"/>
      <c r="C7" s="22" t="s">
        <v>3</v>
      </c>
      <c r="D7" s="150">
        <v>28500</v>
      </c>
      <c r="E7" s="150">
        <v>22800</v>
      </c>
      <c r="F7" s="150">
        <v>22800</v>
      </c>
      <c r="G7" s="150">
        <v>45000</v>
      </c>
      <c r="H7" s="191">
        <v>45000</v>
      </c>
      <c r="I7" s="102">
        <f t="shared" ref="I7:I10" si="0">H7-G7</f>
        <v>0</v>
      </c>
      <c r="J7" s="101">
        <f t="shared" ref="J7:J9" si="1">I7/G7</f>
        <v>0</v>
      </c>
      <c r="K7" s="271" t="s">
        <v>296</v>
      </c>
      <c r="L7" s="272">
        <v>90000</v>
      </c>
      <c r="M7" s="272">
        <v>110000</v>
      </c>
    </row>
    <row r="8" spans="1:17" ht="48" thickBot="1" x14ac:dyDescent="0.35">
      <c r="A8" s="22"/>
      <c r="B8" s="22"/>
      <c r="C8" s="22" t="s">
        <v>4</v>
      </c>
      <c r="D8" s="150">
        <v>0</v>
      </c>
      <c r="E8" s="150">
        <v>0</v>
      </c>
      <c r="F8" s="155">
        <v>15600</v>
      </c>
      <c r="G8" s="165">
        <v>30000</v>
      </c>
      <c r="H8" s="190">
        <v>30000</v>
      </c>
      <c r="I8" s="102">
        <f t="shared" si="0"/>
        <v>0</v>
      </c>
      <c r="J8" s="101">
        <f t="shared" si="1"/>
        <v>0</v>
      </c>
      <c r="K8" s="271" t="s">
        <v>297</v>
      </c>
      <c r="L8" s="273">
        <v>23</v>
      </c>
      <c r="M8" s="273" t="s">
        <v>298</v>
      </c>
    </row>
    <row r="9" spans="1:17" ht="48" thickBot="1" x14ac:dyDescent="0.35">
      <c r="A9" s="22"/>
      <c r="B9" s="22"/>
      <c r="C9" s="22" t="s">
        <v>5</v>
      </c>
      <c r="D9" s="150">
        <v>13577</v>
      </c>
      <c r="E9" s="150">
        <v>13500</v>
      </c>
      <c r="F9" s="150">
        <v>13500</v>
      </c>
      <c r="G9" s="149">
        <v>28250</v>
      </c>
      <c r="H9" s="190">
        <v>29250</v>
      </c>
      <c r="I9" s="102">
        <f t="shared" si="0"/>
        <v>1000</v>
      </c>
      <c r="J9" s="101">
        <f t="shared" si="1"/>
        <v>3.5398230088495575E-2</v>
      </c>
      <c r="K9" s="271" t="s">
        <v>299</v>
      </c>
      <c r="L9" s="273">
        <v>39.86</v>
      </c>
      <c r="M9" s="273" t="s">
        <v>300</v>
      </c>
      <c r="N9" t="s">
        <v>338</v>
      </c>
      <c r="O9" s="268" t="s">
        <v>319</v>
      </c>
    </row>
    <row r="10" spans="1:17" ht="48" thickBot="1" x14ac:dyDescent="0.35">
      <c r="A10" s="22"/>
      <c r="B10" s="22"/>
      <c r="C10" s="22" t="s">
        <v>6</v>
      </c>
      <c r="D10" s="150">
        <v>2700</v>
      </c>
      <c r="E10" s="150">
        <v>2500</v>
      </c>
      <c r="F10" s="150">
        <v>2500</v>
      </c>
      <c r="G10" s="150">
        <v>1000</v>
      </c>
      <c r="H10" s="191">
        <v>1000</v>
      </c>
      <c r="I10" s="102">
        <f t="shared" si="0"/>
        <v>0</v>
      </c>
      <c r="J10" s="101" t="s">
        <v>339</v>
      </c>
      <c r="K10" s="271" t="s">
        <v>301</v>
      </c>
      <c r="L10" s="273">
        <v>37.19</v>
      </c>
      <c r="M10" s="273" t="s">
        <v>302</v>
      </c>
      <c r="O10" s="269" t="s">
        <v>320</v>
      </c>
      <c r="P10" s="270" t="s">
        <v>321</v>
      </c>
      <c r="Q10" s="270" t="s">
        <v>322</v>
      </c>
    </row>
    <row r="11" spans="1:17" ht="48" thickBot="1" x14ac:dyDescent="0.35">
      <c r="A11" s="22"/>
      <c r="B11" s="22"/>
      <c r="C11" s="65" t="s">
        <v>259</v>
      </c>
      <c r="D11" s="150">
        <v>0</v>
      </c>
      <c r="E11" s="150">
        <v>0</v>
      </c>
      <c r="F11" s="150">
        <v>0</v>
      </c>
      <c r="G11" s="150">
        <v>0</v>
      </c>
      <c r="H11" s="191"/>
      <c r="I11" s="102">
        <f t="shared" ref="I11" si="2">H11-G11</f>
        <v>0</v>
      </c>
      <c r="J11" s="101" t="e">
        <f t="shared" ref="J11" si="3">I11/G11</f>
        <v>#DIV/0!</v>
      </c>
      <c r="K11" s="271" t="s">
        <v>303</v>
      </c>
      <c r="L11" s="273">
        <v>31.51</v>
      </c>
      <c r="M11" s="273" t="s">
        <v>304</v>
      </c>
      <c r="O11" s="271" t="s">
        <v>323</v>
      </c>
      <c r="P11" s="273" t="s">
        <v>324</v>
      </c>
      <c r="Q11" s="273">
        <v>4600</v>
      </c>
    </row>
    <row r="12" spans="1:17" ht="79.5" thickBot="1" x14ac:dyDescent="0.35">
      <c r="A12" s="22"/>
      <c r="B12" s="22"/>
      <c r="C12" s="65" t="s">
        <v>260</v>
      </c>
      <c r="D12" s="150">
        <v>0</v>
      </c>
      <c r="E12" s="150">
        <v>0</v>
      </c>
      <c r="F12" s="150">
        <v>0</v>
      </c>
      <c r="G12" s="150">
        <v>0</v>
      </c>
      <c r="H12" s="191"/>
      <c r="I12" s="102">
        <f t="shared" ref="I12:I13" si="4">H12-G12</f>
        <v>0</v>
      </c>
      <c r="J12" s="101" t="e">
        <f t="shared" ref="J12:J13" si="5">I12/G12</f>
        <v>#DIV/0!</v>
      </c>
      <c r="K12" s="271" t="s">
        <v>305</v>
      </c>
      <c r="L12" s="273">
        <v>31.51</v>
      </c>
      <c r="M12" s="273" t="s">
        <v>304</v>
      </c>
      <c r="O12" s="271" t="s">
        <v>325</v>
      </c>
      <c r="P12" s="273" t="s">
        <v>326</v>
      </c>
      <c r="Q12" s="273">
        <v>3800</v>
      </c>
    </row>
    <row r="13" spans="1:17" ht="48" thickBot="1" x14ac:dyDescent="0.35">
      <c r="A13" s="22"/>
      <c r="B13" s="22"/>
      <c r="C13" s="65" t="s">
        <v>261</v>
      </c>
      <c r="D13" s="150">
        <v>0</v>
      </c>
      <c r="E13" s="150">
        <v>0</v>
      </c>
      <c r="F13" s="150">
        <v>0</v>
      </c>
      <c r="G13" s="150">
        <v>0</v>
      </c>
      <c r="H13" s="191"/>
      <c r="I13" s="102">
        <f t="shared" si="4"/>
        <v>0</v>
      </c>
      <c r="J13" s="101" t="e">
        <f t="shared" si="5"/>
        <v>#DIV/0!</v>
      </c>
      <c r="K13" s="271" t="s">
        <v>306</v>
      </c>
      <c r="L13" s="273"/>
      <c r="M13" s="273" t="s">
        <v>307</v>
      </c>
      <c r="O13" s="271" t="s">
        <v>327</v>
      </c>
      <c r="P13" s="273" t="s">
        <v>326</v>
      </c>
      <c r="Q13" s="273">
        <v>2000</v>
      </c>
    </row>
    <row r="14" spans="1:17" ht="48" thickBot="1" x14ac:dyDescent="0.35">
      <c r="A14" s="22"/>
      <c r="B14" s="305" t="s">
        <v>94</v>
      </c>
      <c r="C14" s="305"/>
      <c r="D14" s="150"/>
      <c r="E14" s="150"/>
      <c r="F14" s="150"/>
      <c r="G14" s="150"/>
      <c r="H14" s="191"/>
      <c r="I14" s="102"/>
      <c r="J14" s="101"/>
      <c r="K14" s="268"/>
      <c r="O14" s="271" t="s">
        <v>328</v>
      </c>
      <c r="P14" s="273" t="s">
        <v>326</v>
      </c>
      <c r="Q14" s="273">
        <v>750</v>
      </c>
    </row>
    <row r="15" spans="1:17" ht="63.75" thickBot="1" x14ac:dyDescent="0.35">
      <c r="A15" s="22"/>
      <c r="B15" s="65"/>
      <c r="C15" s="65" t="s">
        <v>258</v>
      </c>
      <c r="D15" s="150">
        <v>0</v>
      </c>
      <c r="E15" s="150">
        <v>0</v>
      </c>
      <c r="F15" s="150">
        <v>0</v>
      </c>
      <c r="G15" s="150">
        <v>0</v>
      </c>
      <c r="H15" s="191"/>
      <c r="I15" s="102">
        <f t="shared" ref="I15:I16" si="6">H15-G15</f>
        <v>0</v>
      </c>
      <c r="J15" s="101" t="e">
        <f t="shared" ref="J15" si="7">I15/G15</f>
        <v>#DIV/0!</v>
      </c>
      <c r="K15" s="268" t="s">
        <v>308</v>
      </c>
      <c r="O15" s="271" t="s">
        <v>329</v>
      </c>
      <c r="P15" s="273" t="s">
        <v>326</v>
      </c>
      <c r="Q15" s="273">
        <v>540</v>
      </c>
    </row>
    <row r="16" spans="1:17" ht="63.75" thickBot="1" x14ac:dyDescent="0.35">
      <c r="A16" s="22"/>
      <c r="B16" s="65"/>
      <c r="C16" s="65" t="s">
        <v>96</v>
      </c>
      <c r="D16" s="150">
        <v>0</v>
      </c>
      <c r="E16" s="150">
        <v>0</v>
      </c>
      <c r="F16" s="150">
        <v>0</v>
      </c>
      <c r="G16" s="150">
        <v>0</v>
      </c>
      <c r="H16" s="191">
        <v>95805</v>
      </c>
      <c r="I16" s="102">
        <f t="shared" si="6"/>
        <v>95805</v>
      </c>
      <c r="J16" s="101" t="s">
        <v>340</v>
      </c>
      <c r="K16" s="310" t="s">
        <v>299</v>
      </c>
      <c r="L16" s="274" t="s">
        <v>309</v>
      </c>
      <c r="O16" s="271" t="s">
        <v>330</v>
      </c>
      <c r="P16" s="273" t="s">
        <v>331</v>
      </c>
      <c r="Q16" s="273">
        <v>6760</v>
      </c>
    </row>
    <row r="17" spans="1:17" ht="79.5" thickBot="1" x14ac:dyDescent="0.35">
      <c r="A17" s="22"/>
      <c r="B17" s="305" t="s">
        <v>97</v>
      </c>
      <c r="C17" s="305"/>
      <c r="D17" s="150"/>
      <c r="E17" s="150"/>
      <c r="F17" s="150"/>
      <c r="G17" s="150"/>
      <c r="H17" s="191"/>
      <c r="I17" s="102"/>
      <c r="J17" s="101"/>
      <c r="K17" s="311"/>
      <c r="L17" s="275" t="s">
        <v>310</v>
      </c>
      <c r="O17" s="271" t="s">
        <v>332</v>
      </c>
      <c r="P17" s="273" t="s">
        <v>333</v>
      </c>
      <c r="Q17" s="273">
        <v>7000</v>
      </c>
    </row>
    <row r="18" spans="1:17" ht="95.25" thickBot="1" x14ac:dyDescent="0.35">
      <c r="A18" s="22"/>
      <c r="B18" s="65"/>
      <c r="C18" s="65" t="s">
        <v>98</v>
      </c>
      <c r="D18" s="150">
        <v>0</v>
      </c>
      <c r="E18" s="150">
        <v>0</v>
      </c>
      <c r="F18" s="150">
        <v>0</v>
      </c>
      <c r="G18" s="150">
        <v>0</v>
      </c>
      <c r="H18" s="191">
        <v>43767</v>
      </c>
      <c r="I18" s="102">
        <f t="shared" ref="I18:I20" si="8">H18-G18</f>
        <v>43767</v>
      </c>
      <c r="J18" s="101" t="e">
        <f t="shared" ref="J18:J20" si="9">I18/G18</f>
        <v>#DIV/0!</v>
      </c>
      <c r="K18" s="311"/>
      <c r="L18" s="275" t="s">
        <v>311</v>
      </c>
      <c r="O18" s="271" t="s">
        <v>334</v>
      </c>
      <c r="P18" s="273" t="s">
        <v>335</v>
      </c>
      <c r="Q18" s="273">
        <v>100</v>
      </c>
    </row>
    <row r="19" spans="1:17" ht="48" thickBot="1" x14ac:dyDescent="0.35">
      <c r="A19" s="22"/>
      <c r="B19" s="65"/>
      <c r="C19" s="65" t="s">
        <v>99</v>
      </c>
      <c r="D19" s="150">
        <v>0</v>
      </c>
      <c r="E19" s="150">
        <v>0</v>
      </c>
      <c r="F19" s="150">
        <v>0</v>
      </c>
      <c r="G19" s="150">
        <v>0</v>
      </c>
      <c r="H19" s="191">
        <v>9909</v>
      </c>
      <c r="I19" s="102">
        <f t="shared" si="8"/>
        <v>9909</v>
      </c>
      <c r="J19" s="101" t="e">
        <f t="shared" si="9"/>
        <v>#DIV/0!</v>
      </c>
      <c r="K19" s="312"/>
      <c r="L19" s="273" t="s">
        <v>312</v>
      </c>
      <c r="O19" s="271" t="s">
        <v>336</v>
      </c>
      <c r="P19" s="273" t="s">
        <v>337</v>
      </c>
      <c r="Q19" s="273">
        <v>2700</v>
      </c>
    </row>
    <row r="20" spans="1:17" ht="32.25" thickBot="1" x14ac:dyDescent="0.35">
      <c r="A20" s="22"/>
      <c r="B20" s="65"/>
      <c r="C20" s="65" t="s">
        <v>262</v>
      </c>
      <c r="D20" s="150">
        <v>0</v>
      </c>
      <c r="E20" s="150">
        <v>0</v>
      </c>
      <c r="F20" s="150">
        <v>0</v>
      </c>
      <c r="G20" s="150">
        <v>0</v>
      </c>
      <c r="H20" s="191">
        <v>3417</v>
      </c>
      <c r="I20" s="102">
        <f t="shared" si="8"/>
        <v>3417</v>
      </c>
      <c r="J20" s="101" t="e">
        <f t="shared" si="9"/>
        <v>#DIV/0!</v>
      </c>
      <c r="K20" s="310" t="s">
        <v>301</v>
      </c>
      <c r="L20" s="275" t="s">
        <v>313</v>
      </c>
      <c r="O20" s="271"/>
      <c r="P20" s="273"/>
      <c r="Q20" s="273"/>
    </row>
    <row r="21" spans="1:17" ht="47.25" x14ac:dyDescent="0.3">
      <c r="A21" s="22"/>
      <c r="B21" s="306" t="s">
        <v>110</v>
      </c>
      <c r="C21" s="306"/>
      <c r="D21" s="150"/>
      <c r="E21" s="150"/>
      <c r="F21" s="150"/>
      <c r="G21" s="150"/>
      <c r="H21" s="191"/>
      <c r="I21" s="102"/>
      <c r="J21" s="101"/>
      <c r="K21" s="311"/>
      <c r="L21" s="275" t="s">
        <v>314</v>
      </c>
    </row>
    <row r="22" spans="1:17" ht="19.5" thickBot="1" x14ac:dyDescent="0.35">
      <c r="A22" s="22"/>
      <c r="B22" s="65"/>
      <c r="C22" s="65" t="s">
        <v>102</v>
      </c>
      <c r="D22" s="150">
        <v>0</v>
      </c>
      <c r="E22" s="150">
        <v>0</v>
      </c>
      <c r="F22" s="150">
        <v>0</v>
      </c>
      <c r="G22" s="150">
        <v>0</v>
      </c>
      <c r="H22" s="191"/>
      <c r="I22" s="102">
        <f t="shared" ref="I22:I28" si="10">H22-G22</f>
        <v>0</v>
      </c>
      <c r="J22" s="101" t="e">
        <f t="shared" ref="J22:J28" si="11">I22/G22</f>
        <v>#DIV/0!</v>
      </c>
      <c r="K22" s="312"/>
      <c r="L22" s="273" t="s">
        <v>315</v>
      </c>
    </row>
    <row r="23" spans="1:17" ht="32.25" thickBot="1" x14ac:dyDescent="0.35">
      <c r="A23" s="22"/>
      <c r="B23" s="65"/>
      <c r="C23" s="65" t="s">
        <v>103</v>
      </c>
      <c r="D23" s="150">
        <v>0</v>
      </c>
      <c r="E23" s="150">
        <v>0</v>
      </c>
      <c r="F23" s="150">
        <v>0</v>
      </c>
      <c r="G23" s="150">
        <v>0</v>
      </c>
      <c r="H23" s="191">
        <v>83123</v>
      </c>
      <c r="I23" s="102">
        <f t="shared" si="10"/>
        <v>83123</v>
      </c>
      <c r="J23" s="101" t="e">
        <f t="shared" si="11"/>
        <v>#DIV/0!</v>
      </c>
      <c r="K23" s="271" t="s">
        <v>316</v>
      </c>
      <c r="L23" s="273" t="s">
        <v>317</v>
      </c>
    </row>
    <row r="24" spans="1:17" ht="32.25" thickBot="1" x14ac:dyDescent="0.35">
      <c r="A24" s="22"/>
      <c r="B24" s="65"/>
      <c r="C24" s="65" t="s">
        <v>104</v>
      </c>
      <c r="D24" s="150">
        <v>0</v>
      </c>
      <c r="E24" s="150">
        <v>0</v>
      </c>
      <c r="F24" s="150">
        <v>0</v>
      </c>
      <c r="G24" s="150">
        <v>0</v>
      </c>
      <c r="H24" s="191">
        <v>6000</v>
      </c>
      <c r="I24" s="102">
        <f t="shared" si="10"/>
        <v>6000</v>
      </c>
      <c r="J24" s="101" t="e">
        <f t="shared" si="11"/>
        <v>#DIV/0!</v>
      </c>
      <c r="K24" s="271" t="s">
        <v>305</v>
      </c>
      <c r="L24" s="273" t="s">
        <v>318</v>
      </c>
    </row>
    <row r="25" spans="1:17" ht="18.75" x14ac:dyDescent="0.3">
      <c r="A25" s="22"/>
      <c r="B25" s="65"/>
      <c r="C25" s="65" t="s">
        <v>105</v>
      </c>
      <c r="D25" s="150">
        <v>0</v>
      </c>
      <c r="E25" s="150">
        <v>0</v>
      </c>
      <c r="F25" s="150">
        <v>0</v>
      </c>
      <c r="G25" s="150">
        <v>0</v>
      </c>
      <c r="H25" s="191">
        <v>4000</v>
      </c>
      <c r="I25" s="102">
        <f t="shared" si="10"/>
        <v>4000</v>
      </c>
      <c r="J25" s="101" t="e">
        <f t="shared" si="11"/>
        <v>#DIV/0!</v>
      </c>
      <c r="K25" s="268"/>
    </row>
    <row r="26" spans="1:17" ht="18.75" x14ac:dyDescent="0.3">
      <c r="A26" s="22"/>
      <c r="B26" s="65"/>
      <c r="C26" s="65" t="s">
        <v>106</v>
      </c>
      <c r="D26" s="150">
        <v>0</v>
      </c>
      <c r="E26" s="150">
        <v>0</v>
      </c>
      <c r="F26" s="150">
        <v>0</v>
      </c>
      <c r="G26" s="150">
        <v>0</v>
      </c>
      <c r="H26" s="191">
        <v>400</v>
      </c>
      <c r="I26" s="102">
        <f t="shared" si="10"/>
        <v>400</v>
      </c>
      <c r="J26" s="101" t="e">
        <f t="shared" si="11"/>
        <v>#DIV/0!</v>
      </c>
      <c r="K26" s="268"/>
    </row>
    <row r="27" spans="1:17" ht="18.75" x14ac:dyDescent="0.3">
      <c r="A27" s="22"/>
      <c r="B27" s="65"/>
      <c r="C27" s="65" t="s">
        <v>107</v>
      </c>
      <c r="D27" s="150">
        <v>0</v>
      </c>
      <c r="E27" s="150">
        <v>0</v>
      </c>
      <c r="F27" s="150">
        <v>0</v>
      </c>
      <c r="G27" s="150">
        <v>0</v>
      </c>
      <c r="H27" s="191"/>
      <c r="I27" s="102">
        <f t="shared" si="10"/>
        <v>0</v>
      </c>
      <c r="J27" s="101" t="e">
        <f t="shared" si="11"/>
        <v>#DIV/0!</v>
      </c>
      <c r="K27" s="268"/>
    </row>
    <row r="28" spans="1:17" ht="18.75" x14ac:dyDescent="0.3">
      <c r="A28" s="22"/>
      <c r="B28" s="65"/>
      <c r="C28" s="65" t="s">
        <v>108</v>
      </c>
      <c r="D28" s="150">
        <v>0</v>
      </c>
      <c r="E28" s="150">
        <v>0</v>
      </c>
      <c r="F28" s="150">
        <v>0</v>
      </c>
      <c r="G28" s="150">
        <v>0</v>
      </c>
      <c r="H28" s="191"/>
      <c r="I28" s="102">
        <f t="shared" si="10"/>
        <v>0</v>
      </c>
      <c r="J28" s="101" t="e">
        <f t="shared" si="11"/>
        <v>#DIV/0!</v>
      </c>
      <c r="K28" s="268"/>
    </row>
    <row r="29" spans="1:17" ht="18.75" x14ac:dyDescent="0.3">
      <c r="A29" s="22"/>
      <c r="B29" s="305" t="s">
        <v>54</v>
      </c>
      <c r="C29" s="307"/>
      <c r="D29" s="150"/>
      <c r="E29" s="150"/>
      <c r="F29" s="150"/>
      <c r="G29" s="150"/>
      <c r="H29" s="191"/>
      <c r="I29" s="102"/>
      <c r="J29" s="101"/>
      <c r="K29" s="268"/>
    </row>
    <row r="30" spans="1:17" ht="18.75" x14ac:dyDescent="0.3">
      <c r="A30" s="22"/>
      <c r="B30" s="98"/>
      <c r="C30" s="65" t="s">
        <v>111</v>
      </c>
      <c r="D30" s="150">
        <v>0</v>
      </c>
      <c r="E30" s="150">
        <v>0</v>
      </c>
      <c r="F30" s="150">
        <v>0</v>
      </c>
      <c r="G30" s="150">
        <v>0</v>
      </c>
      <c r="H30" s="191">
        <v>434</v>
      </c>
      <c r="I30" s="102">
        <f t="shared" ref="I30:I32" si="12">H30-G30</f>
        <v>434</v>
      </c>
      <c r="J30" s="101" t="e">
        <f t="shared" ref="J30:J32" si="13">I30/G30</f>
        <v>#DIV/0!</v>
      </c>
      <c r="K30" s="268"/>
    </row>
    <row r="31" spans="1:17" ht="18.75" x14ac:dyDescent="0.3">
      <c r="A31" s="22"/>
      <c r="B31" s="98"/>
      <c r="C31" s="65" t="s">
        <v>112</v>
      </c>
      <c r="D31" s="150">
        <v>0</v>
      </c>
      <c r="E31" s="150">
        <v>0</v>
      </c>
      <c r="F31" s="150">
        <v>0</v>
      </c>
      <c r="G31" s="150">
        <v>0</v>
      </c>
      <c r="H31" s="191">
        <v>5993</v>
      </c>
      <c r="I31" s="102">
        <f t="shared" si="12"/>
        <v>5993</v>
      </c>
      <c r="J31" s="101" t="e">
        <f t="shared" si="13"/>
        <v>#DIV/0!</v>
      </c>
      <c r="K31" s="268"/>
    </row>
    <row r="32" spans="1:17" ht="18.75" x14ac:dyDescent="0.3">
      <c r="A32" s="22"/>
      <c r="B32" s="98"/>
      <c r="C32" s="65" t="s">
        <v>113</v>
      </c>
      <c r="D32" s="150">
        <v>0</v>
      </c>
      <c r="E32" s="150">
        <v>0</v>
      </c>
      <c r="F32" s="150">
        <v>0</v>
      </c>
      <c r="G32" s="150">
        <v>0</v>
      </c>
      <c r="H32" s="191">
        <v>8573</v>
      </c>
      <c r="I32" s="102">
        <f t="shared" si="12"/>
        <v>8573</v>
      </c>
      <c r="J32" s="101" t="e">
        <f t="shared" si="13"/>
        <v>#DIV/0!</v>
      </c>
      <c r="K32" s="268"/>
    </row>
    <row r="33" spans="1:11" ht="18.75" x14ac:dyDescent="0.3">
      <c r="A33" s="22"/>
      <c r="B33" s="281" t="s">
        <v>0</v>
      </c>
      <c r="C33" s="281"/>
      <c r="D33" s="150"/>
      <c r="E33" s="150"/>
      <c r="F33" s="150"/>
      <c r="G33" s="24"/>
      <c r="H33" s="55"/>
      <c r="I33" s="102"/>
      <c r="J33" s="101" t="s">
        <v>33</v>
      </c>
      <c r="K33" s="268"/>
    </row>
    <row r="34" spans="1:11" ht="18.75" x14ac:dyDescent="0.3">
      <c r="A34" s="22"/>
      <c r="B34" s="22"/>
      <c r="C34" s="32" t="s">
        <v>123</v>
      </c>
      <c r="D34" s="150">
        <v>0</v>
      </c>
      <c r="E34" s="150">
        <v>0</v>
      </c>
      <c r="F34" s="150">
        <v>0</v>
      </c>
      <c r="G34" s="24">
        <v>4500</v>
      </c>
      <c r="H34" s="55">
        <v>4500</v>
      </c>
      <c r="I34" s="102">
        <f t="shared" ref="I34:I35" si="14">H34-G34</f>
        <v>0</v>
      </c>
      <c r="J34" s="101">
        <f t="shared" ref="J34:J35" si="15">I34/G34</f>
        <v>0</v>
      </c>
      <c r="K34" s="268" t="s">
        <v>341</v>
      </c>
    </row>
    <row r="35" spans="1:11" ht="18.75" x14ac:dyDescent="0.3">
      <c r="A35" s="22"/>
      <c r="B35" s="25"/>
      <c r="C35" s="22" t="s">
        <v>31</v>
      </c>
      <c r="D35" s="150">
        <v>1550</v>
      </c>
      <c r="E35" s="150">
        <v>1550</v>
      </c>
      <c r="F35" s="150">
        <v>1550</v>
      </c>
      <c r="G35" s="149">
        <v>4600</v>
      </c>
      <c r="H35" s="190">
        <v>4600</v>
      </c>
      <c r="I35" s="102">
        <f t="shared" si="14"/>
        <v>0</v>
      </c>
      <c r="J35" s="101">
        <f t="shared" si="15"/>
        <v>0</v>
      </c>
      <c r="K35" s="268" t="s">
        <v>342</v>
      </c>
    </row>
    <row r="36" spans="1:11" ht="18.75" x14ac:dyDescent="0.3">
      <c r="A36" s="22"/>
      <c r="B36" s="94">
        <v>14</v>
      </c>
      <c r="C36" s="94" t="s">
        <v>256</v>
      </c>
      <c r="D36" s="150"/>
      <c r="E36" s="150"/>
      <c r="F36" s="150"/>
      <c r="G36" s="149"/>
      <c r="H36" s="190"/>
      <c r="I36" s="102"/>
      <c r="J36" s="101"/>
    </row>
    <row r="37" spans="1:11" ht="18.75" x14ac:dyDescent="0.3">
      <c r="A37" s="22"/>
      <c r="B37" s="65"/>
      <c r="C37" s="65" t="s">
        <v>257</v>
      </c>
      <c r="D37" s="150">
        <v>0</v>
      </c>
      <c r="E37" s="150">
        <v>0</v>
      </c>
      <c r="F37" s="150">
        <v>0</v>
      </c>
      <c r="G37" s="149">
        <v>0</v>
      </c>
      <c r="H37" s="190">
        <v>7630</v>
      </c>
      <c r="I37" s="102">
        <f t="shared" ref="I37" si="16">H37-G37</f>
        <v>7630</v>
      </c>
      <c r="J37" s="101" t="e">
        <f t="shared" ref="J37:J42" si="17">I37/G37</f>
        <v>#DIV/0!</v>
      </c>
      <c r="K37" t="s">
        <v>289</v>
      </c>
    </row>
    <row r="38" spans="1:11" ht="18.75" x14ac:dyDescent="0.3">
      <c r="A38" s="22"/>
      <c r="B38" s="65"/>
      <c r="C38" s="65" t="s">
        <v>148</v>
      </c>
      <c r="D38" s="150">
        <v>0</v>
      </c>
      <c r="E38" s="150">
        <v>0</v>
      </c>
      <c r="F38" s="150">
        <v>0</v>
      </c>
      <c r="G38" s="149">
        <v>0</v>
      </c>
      <c r="H38" s="190">
        <v>5556</v>
      </c>
      <c r="I38" s="102">
        <f t="shared" ref="I38:I42" si="18">H38-G38</f>
        <v>5556</v>
      </c>
      <c r="J38" s="101" t="e">
        <f t="shared" si="17"/>
        <v>#DIV/0!</v>
      </c>
      <c r="K38" s="268" t="s">
        <v>289</v>
      </c>
    </row>
    <row r="39" spans="1:11" ht="18.75" x14ac:dyDescent="0.3">
      <c r="A39" s="22"/>
      <c r="B39" s="65"/>
      <c r="C39" s="65" t="s">
        <v>149</v>
      </c>
      <c r="D39" s="150">
        <v>0</v>
      </c>
      <c r="E39" s="150">
        <v>0</v>
      </c>
      <c r="F39" s="150">
        <v>0</v>
      </c>
      <c r="G39" s="149">
        <v>0</v>
      </c>
      <c r="H39" s="190">
        <v>9000</v>
      </c>
      <c r="I39" s="102">
        <f t="shared" si="18"/>
        <v>9000</v>
      </c>
      <c r="J39" s="101" t="e">
        <f t="shared" si="17"/>
        <v>#DIV/0!</v>
      </c>
      <c r="K39" s="268" t="s">
        <v>289</v>
      </c>
    </row>
    <row r="40" spans="1:11" ht="18.75" x14ac:dyDescent="0.3">
      <c r="A40" s="22"/>
      <c r="B40" s="65"/>
      <c r="C40" s="65" t="s">
        <v>150</v>
      </c>
      <c r="D40" s="150">
        <v>0</v>
      </c>
      <c r="E40" s="150">
        <v>0</v>
      </c>
      <c r="F40" s="150">
        <v>0</v>
      </c>
      <c r="G40" s="149">
        <v>0</v>
      </c>
      <c r="H40" s="190">
        <v>221</v>
      </c>
      <c r="I40" s="102">
        <f t="shared" si="18"/>
        <v>221</v>
      </c>
      <c r="J40" s="101" t="e">
        <f t="shared" si="17"/>
        <v>#DIV/0!</v>
      </c>
      <c r="K40" s="268" t="s">
        <v>289</v>
      </c>
    </row>
    <row r="41" spans="1:11" ht="18.75" x14ac:dyDescent="0.3">
      <c r="A41" s="22"/>
      <c r="B41" s="65"/>
      <c r="C41" s="65" t="s">
        <v>151</v>
      </c>
      <c r="D41" s="150">
        <v>0</v>
      </c>
      <c r="E41" s="150">
        <v>0</v>
      </c>
      <c r="F41" s="150">
        <v>0</v>
      </c>
      <c r="G41" s="149">
        <v>0</v>
      </c>
      <c r="H41" s="190">
        <v>961</v>
      </c>
      <c r="I41" s="102">
        <f t="shared" ref="I41" si="19">H41-G41</f>
        <v>961</v>
      </c>
      <c r="J41" s="101" t="e">
        <f t="shared" ref="J41" si="20">I41/G41</f>
        <v>#DIV/0!</v>
      </c>
      <c r="K41" s="268" t="s">
        <v>289</v>
      </c>
    </row>
    <row r="42" spans="1:11" ht="18.75" x14ac:dyDescent="0.3">
      <c r="A42" s="22"/>
      <c r="B42" s="65"/>
      <c r="C42" s="65" t="s">
        <v>223</v>
      </c>
      <c r="D42" s="150">
        <v>0</v>
      </c>
      <c r="E42" s="150">
        <v>0</v>
      </c>
      <c r="F42" s="150">
        <v>0</v>
      </c>
      <c r="G42" s="149">
        <v>0</v>
      </c>
      <c r="H42" s="190">
        <v>2346</v>
      </c>
      <c r="I42" s="102">
        <f t="shared" si="18"/>
        <v>2346</v>
      </c>
      <c r="J42" s="101" t="e">
        <f t="shared" si="17"/>
        <v>#DIV/0!</v>
      </c>
      <c r="K42" s="268" t="s">
        <v>289</v>
      </c>
    </row>
    <row r="43" spans="1:11" ht="18.75" x14ac:dyDescent="0.3">
      <c r="A43" s="22"/>
      <c r="B43" s="305" t="s">
        <v>10</v>
      </c>
      <c r="C43" s="305"/>
      <c r="D43" s="150"/>
      <c r="E43" s="150"/>
      <c r="F43" s="150"/>
      <c r="G43" s="24"/>
      <c r="H43" s="55"/>
      <c r="I43" s="102">
        <f t="shared" ref="I43" si="21">H43-F43</f>
        <v>0</v>
      </c>
      <c r="J43" s="101"/>
      <c r="K43" s="268"/>
    </row>
    <row r="44" spans="1:11" ht="18.75" x14ac:dyDescent="0.3">
      <c r="A44" s="22"/>
      <c r="B44" s="25"/>
      <c r="C44" s="22" t="s">
        <v>59</v>
      </c>
      <c r="D44" s="150">
        <v>3300</v>
      </c>
      <c r="E44" s="150">
        <v>2300</v>
      </c>
      <c r="F44" s="150">
        <v>2300</v>
      </c>
      <c r="G44" s="150">
        <v>2300</v>
      </c>
      <c r="H44" s="191">
        <v>2300</v>
      </c>
      <c r="I44" s="102">
        <f t="shared" ref="I44:I49" si="22">H44-G44</f>
        <v>0</v>
      </c>
      <c r="J44" s="101">
        <f t="shared" ref="J44:J47" si="23">I44/G44</f>
        <v>0</v>
      </c>
      <c r="K44" s="268" t="s">
        <v>343</v>
      </c>
    </row>
    <row r="45" spans="1:11" ht="18.75" x14ac:dyDescent="0.3">
      <c r="A45" s="22"/>
      <c r="B45" s="22"/>
      <c r="C45" s="22" t="s">
        <v>12</v>
      </c>
      <c r="D45" s="150">
        <v>420</v>
      </c>
      <c r="E45" s="150">
        <v>420</v>
      </c>
      <c r="F45" s="150">
        <v>500</v>
      </c>
      <c r="G45" s="150">
        <v>500</v>
      </c>
      <c r="H45" s="191"/>
      <c r="I45" s="102">
        <f t="shared" si="22"/>
        <v>-500</v>
      </c>
      <c r="J45" s="101">
        <f t="shared" si="23"/>
        <v>-1</v>
      </c>
      <c r="K45" s="268"/>
    </row>
    <row r="46" spans="1:11" ht="18.75" x14ac:dyDescent="0.3">
      <c r="A46" s="22"/>
      <c r="B46" s="22"/>
      <c r="C46" s="22" t="s">
        <v>13</v>
      </c>
      <c r="D46" s="150">
        <v>1750</v>
      </c>
      <c r="E46" s="150">
        <v>2100</v>
      </c>
      <c r="F46" s="150">
        <v>2100</v>
      </c>
      <c r="G46" s="150">
        <v>2500</v>
      </c>
      <c r="H46" s="191">
        <v>2500</v>
      </c>
      <c r="I46" s="102">
        <f t="shared" si="22"/>
        <v>0</v>
      </c>
      <c r="J46" s="101">
        <f t="shared" si="23"/>
        <v>0</v>
      </c>
      <c r="K46" s="268" t="s">
        <v>344</v>
      </c>
    </row>
    <row r="47" spans="1:11" ht="18.75" x14ac:dyDescent="0.3">
      <c r="A47" s="22"/>
      <c r="B47" s="22"/>
      <c r="C47" s="22" t="s">
        <v>14</v>
      </c>
      <c r="D47" s="150">
        <v>7569</v>
      </c>
      <c r="E47" s="150">
        <v>9682</v>
      </c>
      <c r="F47" s="150">
        <v>12000</v>
      </c>
      <c r="G47" s="150">
        <v>13500</v>
      </c>
      <c r="H47" s="191">
        <v>13500</v>
      </c>
      <c r="I47" s="102">
        <f t="shared" si="22"/>
        <v>0</v>
      </c>
      <c r="J47" s="101">
        <f t="shared" si="23"/>
        <v>0</v>
      </c>
      <c r="K47" s="268" t="s">
        <v>345</v>
      </c>
    </row>
    <row r="48" spans="1:11" ht="18.75" x14ac:dyDescent="0.3">
      <c r="A48" s="22"/>
      <c r="B48" s="22"/>
      <c r="C48" s="22" t="s">
        <v>15</v>
      </c>
      <c r="D48" s="150">
        <v>2431</v>
      </c>
      <c r="E48" s="150">
        <v>2504</v>
      </c>
      <c r="F48" s="150">
        <v>2504</v>
      </c>
      <c r="G48" s="149">
        <v>2600</v>
      </c>
      <c r="H48" s="190">
        <v>2600</v>
      </c>
      <c r="I48" s="102">
        <f t="shared" si="22"/>
        <v>0</v>
      </c>
      <c r="J48" s="101" t="s">
        <v>351</v>
      </c>
      <c r="K48" s="268" t="s">
        <v>346</v>
      </c>
    </row>
    <row r="49" spans="1:16" ht="18.75" x14ac:dyDescent="0.3">
      <c r="A49" s="22"/>
      <c r="C49" s="22" t="s">
        <v>32</v>
      </c>
      <c r="D49" s="150">
        <v>965</v>
      </c>
      <c r="E49" s="150">
        <v>965</v>
      </c>
      <c r="F49" s="150">
        <v>965</v>
      </c>
      <c r="G49" s="150">
        <v>850</v>
      </c>
      <c r="H49" s="191">
        <v>850</v>
      </c>
      <c r="I49" s="102">
        <f t="shared" si="22"/>
        <v>0</v>
      </c>
      <c r="J49" s="101" t="s">
        <v>352</v>
      </c>
      <c r="K49" s="268" t="s">
        <v>347</v>
      </c>
    </row>
    <row r="50" spans="1:16" ht="18.75" x14ac:dyDescent="0.3">
      <c r="A50" s="22"/>
      <c r="B50" s="25" t="s">
        <v>18</v>
      </c>
      <c r="C50" s="25"/>
      <c r="D50" s="150"/>
      <c r="E50" s="150"/>
      <c r="F50" s="150"/>
      <c r="G50" s="24"/>
      <c r="H50" s="55"/>
      <c r="I50" s="102"/>
      <c r="J50" s="101"/>
      <c r="K50" s="268" t="s">
        <v>348</v>
      </c>
    </row>
    <row r="51" spans="1:16" ht="18.75" x14ac:dyDescent="0.3">
      <c r="A51" s="22"/>
      <c r="B51" s="22"/>
      <c r="C51" s="22" t="s">
        <v>19</v>
      </c>
      <c r="D51" s="150">
        <v>3688</v>
      </c>
      <c r="E51" s="150">
        <v>3900</v>
      </c>
      <c r="F51" s="150">
        <v>3900</v>
      </c>
      <c r="G51" s="150">
        <v>15600</v>
      </c>
      <c r="H51" s="191">
        <v>14600</v>
      </c>
      <c r="I51" s="102">
        <f t="shared" ref="I51:I55" si="24">H51-G51</f>
        <v>-1000</v>
      </c>
      <c r="J51" s="101">
        <f t="shared" ref="J51:J55" si="25">I51/G51</f>
        <v>-6.4102564102564097E-2</v>
      </c>
      <c r="K51" s="268" t="s">
        <v>349</v>
      </c>
      <c r="N51" t="s">
        <v>353</v>
      </c>
      <c r="P51" s="268" t="s">
        <v>354</v>
      </c>
    </row>
    <row r="52" spans="1:16" ht="18.75" x14ac:dyDescent="0.3">
      <c r="A52" s="27" t="s">
        <v>33</v>
      </c>
      <c r="B52" s="22"/>
      <c r="C52" s="22" t="s">
        <v>34</v>
      </c>
      <c r="D52" s="150">
        <v>1000</v>
      </c>
      <c r="E52" s="150">
        <v>1100</v>
      </c>
      <c r="F52" s="150">
        <v>2500</v>
      </c>
      <c r="G52" s="150">
        <v>4600</v>
      </c>
      <c r="H52" s="191">
        <v>4600</v>
      </c>
      <c r="I52" s="102">
        <f t="shared" si="24"/>
        <v>0</v>
      </c>
      <c r="J52" s="101">
        <f t="shared" si="25"/>
        <v>0</v>
      </c>
      <c r="K52" s="268" t="s">
        <v>350</v>
      </c>
      <c r="L52" s="180"/>
      <c r="P52" s="268" t="s">
        <v>355</v>
      </c>
    </row>
    <row r="53" spans="1:16" ht="18.75" x14ac:dyDescent="0.3">
      <c r="A53" s="22"/>
      <c r="B53" s="22"/>
      <c r="C53" s="22" t="s">
        <v>35</v>
      </c>
      <c r="D53" s="150">
        <v>8730</v>
      </c>
      <c r="E53" s="150">
        <v>9500</v>
      </c>
      <c r="F53" s="155">
        <v>10000</v>
      </c>
      <c r="G53" s="165">
        <v>16500</v>
      </c>
      <c r="H53" s="190">
        <v>14750</v>
      </c>
      <c r="I53" s="102">
        <f t="shared" si="24"/>
        <v>-1750</v>
      </c>
      <c r="J53" s="101">
        <f t="shared" si="25"/>
        <v>-0.10606060606060606</v>
      </c>
      <c r="P53" s="268" t="s">
        <v>356</v>
      </c>
    </row>
    <row r="54" spans="1:16" ht="18.75" x14ac:dyDescent="0.3">
      <c r="A54" s="22"/>
      <c r="B54" s="22"/>
      <c r="C54" s="22" t="s">
        <v>36</v>
      </c>
      <c r="D54" s="150">
        <v>695</v>
      </c>
      <c r="E54" s="150">
        <v>695</v>
      </c>
      <c r="F54" s="150">
        <v>500</v>
      </c>
      <c r="G54" s="150">
        <v>500</v>
      </c>
      <c r="H54" s="191">
        <v>500</v>
      </c>
      <c r="I54" s="102">
        <f t="shared" si="24"/>
        <v>0</v>
      </c>
      <c r="J54" s="101" t="s">
        <v>360</v>
      </c>
      <c r="K54" s="268" t="s">
        <v>361</v>
      </c>
      <c r="P54" s="268" t="s">
        <v>357</v>
      </c>
    </row>
    <row r="55" spans="1:16" ht="18.75" x14ac:dyDescent="0.3">
      <c r="A55" s="22"/>
      <c r="C55" s="22" t="s">
        <v>47</v>
      </c>
      <c r="D55" s="150">
        <v>2714</v>
      </c>
      <c r="E55" s="150">
        <v>2750</v>
      </c>
      <c r="F55" s="150">
        <v>2750</v>
      </c>
      <c r="G55" s="150">
        <v>3000</v>
      </c>
      <c r="H55" s="191">
        <v>3000</v>
      </c>
      <c r="I55" s="102">
        <f t="shared" si="24"/>
        <v>0</v>
      </c>
      <c r="J55" s="101">
        <f t="shared" si="25"/>
        <v>0</v>
      </c>
      <c r="K55" s="268" t="s">
        <v>362</v>
      </c>
      <c r="P55" s="268" t="s">
        <v>358</v>
      </c>
    </row>
    <row r="56" spans="1:16" ht="18.75" x14ac:dyDescent="0.3">
      <c r="A56" s="22"/>
      <c r="B56" s="25" t="s">
        <v>22</v>
      </c>
      <c r="C56" s="25"/>
      <c r="D56" s="150"/>
      <c r="E56" s="150"/>
      <c r="F56" s="150"/>
      <c r="G56" s="150"/>
      <c r="H56" s="191"/>
      <c r="I56" s="102"/>
      <c r="J56" s="101"/>
      <c r="P56" s="268" t="s">
        <v>359</v>
      </c>
    </row>
    <row r="57" spans="1:16" ht="18.75" x14ac:dyDescent="0.3">
      <c r="A57" s="22"/>
      <c r="B57" s="22"/>
      <c r="C57" s="22" t="s">
        <v>23</v>
      </c>
      <c r="D57" s="150">
        <v>0</v>
      </c>
      <c r="E57" s="150">
        <v>0</v>
      </c>
      <c r="F57" s="150">
        <v>0</v>
      </c>
      <c r="G57" s="150">
        <v>0</v>
      </c>
      <c r="H57" s="191">
        <v>14000</v>
      </c>
      <c r="I57" s="102">
        <f t="shared" ref="I57:I58" si="26">H57-G57</f>
        <v>14000</v>
      </c>
      <c r="J57" s="101" t="e">
        <f t="shared" ref="J57:J58" si="27">I57/G57</f>
        <v>#DIV/0!</v>
      </c>
      <c r="P57" s="268"/>
    </row>
    <row r="58" spans="1:16" ht="18.75" x14ac:dyDescent="0.3">
      <c r="A58" s="22"/>
      <c r="B58" s="178"/>
      <c r="C58" s="22" t="s">
        <v>24</v>
      </c>
      <c r="D58" s="150">
        <v>0</v>
      </c>
      <c r="E58" s="150">
        <v>0</v>
      </c>
      <c r="F58" s="150">
        <v>0</v>
      </c>
      <c r="G58" s="150">
        <v>0</v>
      </c>
      <c r="H58" s="191">
        <v>7000</v>
      </c>
      <c r="I58" s="102">
        <f t="shared" si="26"/>
        <v>7000</v>
      </c>
      <c r="J58" s="101" t="e">
        <f t="shared" si="27"/>
        <v>#DIV/0!</v>
      </c>
      <c r="K58" t="s">
        <v>363</v>
      </c>
    </row>
    <row r="59" spans="1:16" ht="17.25" x14ac:dyDescent="0.3">
      <c r="A59" s="65"/>
      <c r="B59" s="305" t="s">
        <v>136</v>
      </c>
      <c r="C59" s="305"/>
      <c r="D59" s="67"/>
      <c r="E59" s="67"/>
      <c r="F59" s="67"/>
      <c r="G59" s="67"/>
      <c r="H59" s="201"/>
      <c r="I59" s="100"/>
      <c r="J59" s="87"/>
    </row>
    <row r="60" spans="1:16" ht="18" thickBot="1" x14ac:dyDescent="0.35">
      <c r="A60" s="65"/>
      <c r="B60" s="65"/>
      <c r="C60" s="65" t="s">
        <v>141</v>
      </c>
      <c r="D60" s="90">
        <v>0</v>
      </c>
      <c r="E60" s="90">
        <v>0</v>
      </c>
      <c r="F60" s="90">
        <v>0</v>
      </c>
      <c r="G60" s="103">
        <v>0</v>
      </c>
      <c r="H60" s="205">
        <v>2300</v>
      </c>
      <c r="I60" s="100">
        <f>H60-G60</f>
        <v>2300</v>
      </c>
      <c r="J60" s="87" t="e">
        <f>I60/G60</f>
        <v>#DIV/0!</v>
      </c>
    </row>
    <row r="61" spans="1:16" ht="38.25" thickBot="1" x14ac:dyDescent="0.35">
      <c r="C61" s="172" t="s">
        <v>79</v>
      </c>
      <c r="D61" s="29">
        <f>SUM(D6:D60)</f>
        <v>545014</v>
      </c>
      <c r="E61" s="29">
        <f t="shared" ref="E61:I61" si="28">SUM(E6:E60)</f>
        <v>562316</v>
      </c>
      <c r="F61" s="29">
        <f t="shared" si="28"/>
        <v>607019</v>
      </c>
      <c r="G61" s="50">
        <f t="shared" si="28"/>
        <v>766443</v>
      </c>
      <c r="H61" s="259">
        <f t="shared" si="28"/>
        <v>1088447</v>
      </c>
      <c r="I61" s="118">
        <f t="shared" si="28"/>
        <v>322004</v>
      </c>
      <c r="J61" s="120">
        <f>I61/G61</f>
        <v>0.42012778510600268</v>
      </c>
    </row>
    <row r="62" spans="1:16" ht="18.75" x14ac:dyDescent="0.3">
      <c r="I62" s="121"/>
      <c r="J62" s="121"/>
    </row>
    <row r="63" spans="1:16" ht="18.75" x14ac:dyDescent="0.3">
      <c r="C63" s="22"/>
      <c r="D63" s="22"/>
      <c r="E63" s="133"/>
      <c r="F63" s="134"/>
      <c r="G63" s="134"/>
      <c r="H63" s="239"/>
      <c r="I63" s="135"/>
      <c r="J63" s="136"/>
    </row>
    <row r="64" spans="1:16" ht="18.75" x14ac:dyDescent="0.3">
      <c r="C64" s="121"/>
      <c r="D64" s="22"/>
      <c r="E64" s="133"/>
      <c r="F64" s="134"/>
      <c r="G64" s="134"/>
      <c r="H64" s="239"/>
      <c r="I64" s="135"/>
      <c r="J64" s="136"/>
    </row>
    <row r="65" spans="1:12" ht="18.75" x14ac:dyDescent="0.3">
      <c r="C65" s="22"/>
      <c r="D65" s="22"/>
      <c r="E65" s="133"/>
      <c r="F65" s="134"/>
      <c r="G65" s="134"/>
      <c r="H65" s="239"/>
      <c r="I65" s="135"/>
      <c r="J65" s="136"/>
    </row>
    <row r="66" spans="1:12" ht="18.75" x14ac:dyDescent="0.3">
      <c r="A66" s="19"/>
      <c r="C66" s="22"/>
      <c r="D66" s="22"/>
      <c r="E66" s="133"/>
      <c r="F66" s="134"/>
      <c r="G66" s="134"/>
      <c r="H66" s="239"/>
      <c r="I66" s="135"/>
      <c r="J66" s="136"/>
    </row>
    <row r="67" spans="1:12" ht="19.5" thickBot="1" x14ac:dyDescent="0.35">
      <c r="C67" s="22"/>
      <c r="D67" s="22"/>
      <c r="E67" s="242"/>
      <c r="F67" s="151"/>
      <c r="G67" s="151"/>
      <c r="H67" s="151"/>
      <c r="I67" s="243"/>
      <c r="J67" s="244"/>
    </row>
    <row r="68" spans="1:12" ht="19.5" thickTop="1" x14ac:dyDescent="0.3">
      <c r="C68" s="22"/>
      <c r="D68" s="22"/>
      <c r="E68" s="22"/>
      <c r="F68" s="22"/>
      <c r="G68" s="22"/>
      <c r="H68" s="22"/>
      <c r="I68" s="22"/>
      <c r="J68" s="22"/>
      <c r="K68" s="112"/>
      <c r="L68" s="112"/>
    </row>
    <row r="69" spans="1:12" ht="18.75" x14ac:dyDescent="0.3">
      <c r="C69" s="22"/>
      <c r="D69" s="22"/>
      <c r="E69" s="22"/>
      <c r="F69" s="22"/>
      <c r="G69" s="22"/>
      <c r="H69" s="22"/>
      <c r="I69" s="22"/>
      <c r="J69" s="22"/>
      <c r="K69" s="112"/>
      <c r="L69" s="112"/>
    </row>
    <row r="70" spans="1:12" ht="18.75" x14ac:dyDescent="0.3">
      <c r="C70" s="112"/>
      <c r="D70" s="112"/>
      <c r="E70" s="112"/>
      <c r="F70" s="112"/>
      <c r="G70" s="112"/>
      <c r="H70" s="112"/>
      <c r="I70" s="112"/>
      <c r="J70" s="112"/>
      <c r="K70" s="112"/>
      <c r="L70" s="112"/>
    </row>
    <row r="71" spans="1:12" ht="19.5" thickBot="1" x14ac:dyDescent="0.35">
      <c r="C71" s="166"/>
      <c r="D71" s="112"/>
      <c r="E71" s="112"/>
      <c r="F71" s="112"/>
      <c r="G71" s="112"/>
      <c r="H71" s="112"/>
      <c r="I71" s="112"/>
      <c r="J71" s="112"/>
    </row>
    <row r="72" spans="1:12" ht="19.5" thickBot="1" x14ac:dyDescent="0.35">
      <c r="C72" s="22"/>
      <c r="D72" s="317"/>
      <c r="E72" s="318"/>
      <c r="F72" s="319"/>
      <c r="G72" s="323"/>
      <c r="H72" s="324"/>
      <c r="I72" s="324"/>
      <c r="J72" s="325"/>
    </row>
    <row r="73" spans="1:12" ht="51.75" customHeight="1" thickBot="1" x14ac:dyDescent="0.35">
      <c r="C73" s="22"/>
      <c r="D73" s="320"/>
      <c r="E73" s="321"/>
      <c r="F73" s="322"/>
      <c r="G73" s="326"/>
      <c r="H73" s="327"/>
      <c r="I73" s="327"/>
      <c r="J73" s="328"/>
    </row>
    <row r="74" spans="1:12" ht="19.5" thickBot="1" x14ac:dyDescent="0.35">
      <c r="C74" s="22"/>
      <c r="D74" s="99"/>
      <c r="E74" s="99"/>
      <c r="F74" s="99"/>
      <c r="G74" s="193"/>
      <c r="H74" s="313"/>
      <c r="I74" s="314"/>
      <c r="J74" s="193"/>
    </row>
    <row r="75" spans="1:12" ht="18.75" x14ac:dyDescent="0.3">
      <c r="C75" s="63"/>
      <c r="D75" s="40"/>
      <c r="E75" s="40"/>
      <c r="F75" s="40"/>
      <c r="G75" s="187"/>
      <c r="H75" s="194"/>
      <c r="I75" s="195"/>
      <c r="J75" s="187"/>
    </row>
    <row r="76" spans="1:12" ht="18.75" x14ac:dyDescent="0.3">
      <c r="C76" s="110"/>
      <c r="D76" s="24"/>
      <c r="E76" s="24"/>
      <c r="F76" s="24"/>
      <c r="G76" s="55"/>
      <c r="H76" s="315"/>
      <c r="I76" s="316"/>
      <c r="J76" s="55"/>
    </row>
    <row r="77" spans="1:12" ht="18.75" x14ac:dyDescent="0.3">
      <c r="C77" s="54"/>
      <c r="D77" s="24"/>
      <c r="E77" s="24"/>
      <c r="F77" s="24"/>
      <c r="G77" s="55"/>
      <c r="H77" s="315"/>
      <c r="I77" s="316"/>
      <c r="J77" s="55"/>
    </row>
    <row r="78" spans="1:12" ht="18.75" x14ac:dyDescent="0.3">
      <c r="C78" s="110"/>
      <c r="D78" s="24"/>
      <c r="E78" s="24"/>
      <c r="F78" s="24"/>
      <c r="G78" s="55"/>
      <c r="H78" s="315"/>
      <c r="I78" s="316"/>
      <c r="J78" s="55"/>
    </row>
    <row r="79" spans="1:12" ht="18.75" x14ac:dyDescent="0.3">
      <c r="C79" s="110"/>
      <c r="D79" s="24"/>
      <c r="E79" s="24"/>
      <c r="F79" s="24"/>
      <c r="G79" s="192"/>
      <c r="H79" s="315"/>
      <c r="I79" s="316"/>
      <c r="J79" s="55"/>
    </row>
    <row r="80" spans="1:12" ht="18.75" x14ac:dyDescent="0.3">
      <c r="C80" s="110"/>
      <c r="D80" s="24"/>
      <c r="E80" s="24"/>
      <c r="F80" s="24"/>
      <c r="G80" s="192"/>
      <c r="H80" s="315"/>
      <c r="I80" s="316"/>
      <c r="J80" s="55"/>
    </row>
    <row r="81" spans="3:10" ht="18.75" x14ac:dyDescent="0.3">
      <c r="C81" s="110"/>
      <c r="D81" s="24"/>
      <c r="E81" s="24"/>
      <c r="F81" s="24"/>
      <c r="G81" s="192"/>
      <c r="H81" s="315"/>
      <c r="I81" s="316"/>
      <c r="J81" s="55"/>
    </row>
    <row r="82" spans="3:10" ht="18.75" x14ac:dyDescent="0.3">
      <c r="C82" s="110"/>
      <c r="D82" s="24"/>
      <c r="E82" s="24"/>
      <c r="F82" s="24"/>
      <c r="G82" s="192"/>
      <c r="H82" s="315"/>
      <c r="I82" s="316"/>
      <c r="J82" s="55"/>
    </row>
    <row r="83" spans="3:10" ht="18.75" x14ac:dyDescent="0.3">
      <c r="C83" s="110"/>
      <c r="D83" s="24"/>
      <c r="E83" s="24"/>
      <c r="F83" s="24"/>
      <c r="G83" s="192"/>
      <c r="H83" s="315"/>
      <c r="I83" s="316"/>
      <c r="J83" s="55"/>
    </row>
    <row r="84" spans="3:10" ht="18.75" x14ac:dyDescent="0.3">
      <c r="C84" s="110"/>
      <c r="D84" s="24"/>
      <c r="E84" s="24"/>
      <c r="F84" s="24"/>
      <c r="G84" s="192"/>
      <c r="H84" s="228"/>
      <c r="I84" s="229"/>
      <c r="J84" s="55"/>
    </row>
    <row r="85" spans="3:10" ht="18.75" x14ac:dyDescent="0.3">
      <c r="C85" s="110"/>
      <c r="D85" s="24"/>
      <c r="E85" s="24"/>
      <c r="F85" s="24"/>
      <c r="G85" s="192"/>
      <c r="H85" s="228"/>
      <c r="I85" s="229"/>
      <c r="J85" s="55"/>
    </row>
    <row r="86" spans="3:10" ht="18.75" x14ac:dyDescent="0.3">
      <c r="C86" s="110"/>
      <c r="D86" s="24"/>
      <c r="E86" s="24"/>
      <c r="F86" s="24"/>
      <c r="G86" s="192"/>
      <c r="H86" s="228"/>
      <c r="I86" s="229"/>
      <c r="J86" s="55"/>
    </row>
    <row r="87" spans="3:10" ht="18.75" x14ac:dyDescent="0.3">
      <c r="C87" s="231"/>
      <c r="D87" s="24"/>
      <c r="E87" s="24"/>
      <c r="F87" s="24"/>
      <c r="G87" s="192"/>
      <c r="H87" s="315"/>
      <c r="I87" s="316"/>
      <c r="J87" s="55"/>
    </row>
    <row r="88" spans="3:10" ht="19.5" thickBot="1" x14ac:dyDescent="0.35">
      <c r="C88" s="110"/>
      <c r="D88" s="24"/>
      <c r="E88" s="24"/>
      <c r="F88" s="28"/>
      <c r="G88" s="192"/>
      <c r="H88" s="315"/>
      <c r="I88" s="316"/>
      <c r="J88" s="196"/>
    </row>
    <row r="89" spans="3:10" ht="19.5" thickBot="1" x14ac:dyDescent="0.35">
      <c r="C89" s="60"/>
      <c r="D89" s="49"/>
      <c r="E89" s="49"/>
      <c r="F89" s="49"/>
      <c r="G89" s="50"/>
      <c r="H89" s="330"/>
      <c r="I89" s="331"/>
      <c r="J89" s="50"/>
    </row>
  </sheetData>
  <sheetProtection algorithmName="SHA-512" hashValue="66NE1oR7DjZgJtq0WjHR4gOpbHRXT4cEC9j481H9gH/uRwC04AfDBzHqp2JE6k78DRIKFzoiLVyimoIeIkimlw==" saltValue="QVfgbK4c6NZ1MCK0fHAb1w==" spinCount="100000" sheet="1" objects="1" scenarios="1"/>
  <mergeCells count="28">
    <mergeCell ref="H88:I88"/>
    <mergeCell ref="H89:I89"/>
    <mergeCell ref="H80:I80"/>
    <mergeCell ref="H81:I81"/>
    <mergeCell ref="H82:I82"/>
    <mergeCell ref="H83:I83"/>
    <mergeCell ref="H87:I87"/>
    <mergeCell ref="B43:C43"/>
    <mergeCell ref="B59:C59"/>
    <mergeCell ref="H77:I77"/>
    <mergeCell ref="H78:I78"/>
    <mergeCell ref="H79:I79"/>
    <mergeCell ref="A2:J2"/>
    <mergeCell ref="A1:J1"/>
    <mergeCell ref="A4:C4"/>
    <mergeCell ref="B5:C5"/>
    <mergeCell ref="B33:C33"/>
    <mergeCell ref="B14:C14"/>
    <mergeCell ref="B17:C17"/>
    <mergeCell ref="B21:C21"/>
    <mergeCell ref="B29:C29"/>
    <mergeCell ref="K16:K19"/>
    <mergeCell ref="K20:K22"/>
    <mergeCell ref="H74:I74"/>
    <mergeCell ref="H76:I76"/>
    <mergeCell ref="D72:F73"/>
    <mergeCell ref="G72:J72"/>
    <mergeCell ref="G73:J73"/>
  </mergeCells>
  <pageMargins left="0.7" right="0.7" top="0.5" bottom="0.75" header="0.3" footer="0.3"/>
  <pageSetup paperSize="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7"/>
  <sheetViews>
    <sheetView workbookViewId="0">
      <selection activeCell="E14" sqref="E14"/>
    </sheetView>
  </sheetViews>
  <sheetFormatPr defaultRowHeight="15" x14ac:dyDescent="0.25"/>
  <cols>
    <col min="1" max="2" width="4.7109375" customWidth="1"/>
    <col min="3" max="3" width="43.28515625" customWidth="1"/>
    <col min="4" max="10" width="18.28515625" customWidth="1"/>
  </cols>
  <sheetData>
    <row r="1" spans="1:11" ht="26.25" x14ac:dyDescent="0.4">
      <c r="A1" s="279" t="s">
        <v>508</v>
      </c>
      <c r="B1" s="279"/>
      <c r="C1" s="279"/>
      <c r="D1" s="279"/>
      <c r="E1" s="279"/>
      <c r="F1" s="279"/>
      <c r="G1" s="279"/>
      <c r="H1" s="279"/>
      <c r="I1" s="279"/>
      <c r="J1" s="279"/>
    </row>
    <row r="2" spans="1:11" ht="27" thickBot="1" x14ac:dyDescent="0.45">
      <c r="A2" s="279" t="s">
        <v>187</v>
      </c>
      <c r="B2" s="279"/>
      <c r="C2" s="279"/>
      <c r="D2" s="279"/>
      <c r="E2" s="279"/>
      <c r="F2" s="279"/>
      <c r="G2" s="279"/>
      <c r="H2" s="279"/>
      <c r="I2" s="279"/>
      <c r="J2" s="279"/>
    </row>
    <row r="3" spans="1:11" ht="61.5" customHeight="1" thickBot="1" x14ac:dyDescent="0.35">
      <c r="A3" s="22"/>
      <c r="B3" s="22"/>
      <c r="C3" s="22"/>
      <c r="D3" s="26" t="s">
        <v>247</v>
      </c>
      <c r="E3" s="26" t="s">
        <v>511</v>
      </c>
      <c r="F3" s="26" t="s">
        <v>503</v>
      </c>
      <c r="G3" s="26" t="s">
        <v>510</v>
      </c>
      <c r="H3" s="197" t="s">
        <v>515</v>
      </c>
      <c r="I3" s="26" t="s">
        <v>505</v>
      </c>
      <c r="J3" s="26" t="s">
        <v>253</v>
      </c>
    </row>
    <row r="4" spans="1:11" ht="19.5" thickTop="1" x14ac:dyDescent="0.3">
      <c r="A4" s="280" t="s">
        <v>39</v>
      </c>
      <c r="B4" s="280"/>
      <c r="C4" s="280"/>
      <c r="D4" s="21"/>
      <c r="E4" s="21"/>
      <c r="F4" s="21"/>
      <c r="G4" s="21"/>
      <c r="H4" s="185"/>
      <c r="I4" s="21"/>
      <c r="J4" s="21"/>
    </row>
    <row r="5" spans="1:11" ht="18.75" x14ac:dyDescent="0.3">
      <c r="A5" s="22"/>
      <c r="B5" s="281" t="s">
        <v>0</v>
      </c>
      <c r="C5" s="281"/>
      <c r="D5" s="24"/>
      <c r="E5" s="24"/>
      <c r="F5" s="23"/>
      <c r="G5" s="23"/>
      <c r="H5" s="189"/>
      <c r="I5" s="23"/>
      <c r="J5" s="23"/>
    </row>
    <row r="6" spans="1:11" ht="18.75" x14ac:dyDescent="0.3">
      <c r="A6" s="22"/>
      <c r="B6" s="22"/>
      <c r="C6" s="22" t="s">
        <v>31</v>
      </c>
      <c r="D6" s="24">
        <v>500</v>
      </c>
      <c r="E6" s="24">
        <v>500</v>
      </c>
      <c r="F6" s="48">
        <v>500</v>
      </c>
      <c r="G6" s="24">
        <v>500</v>
      </c>
      <c r="H6" s="55">
        <v>500</v>
      </c>
      <c r="I6" s="24">
        <f>H6-G6</f>
        <v>0</v>
      </c>
      <c r="J6" s="41">
        <f>I6/G6</f>
        <v>0</v>
      </c>
      <c r="K6" t="s">
        <v>364</v>
      </c>
    </row>
    <row r="7" spans="1:11" ht="18.75" x14ac:dyDescent="0.3">
      <c r="A7" s="22"/>
      <c r="B7" s="22"/>
      <c r="C7" s="22" t="s">
        <v>40</v>
      </c>
      <c r="D7" s="24">
        <v>7350</v>
      </c>
      <c r="E7" s="24">
        <v>7314</v>
      </c>
      <c r="F7" s="48">
        <v>7516</v>
      </c>
      <c r="G7" s="24">
        <v>9747</v>
      </c>
      <c r="H7" s="55">
        <v>10747</v>
      </c>
      <c r="I7" s="24">
        <f t="shared" ref="I7:I8" si="0">H7-G7</f>
        <v>1000</v>
      </c>
      <c r="J7" s="41">
        <f t="shared" ref="J7:J8" si="1">I7/G7</f>
        <v>0.10259567046270647</v>
      </c>
      <c r="K7" t="s">
        <v>365</v>
      </c>
    </row>
    <row r="8" spans="1:11" ht="18.75" x14ac:dyDescent="0.3">
      <c r="A8" s="22"/>
      <c r="B8" s="22"/>
      <c r="C8" s="22" t="s">
        <v>29</v>
      </c>
      <c r="D8" s="24">
        <v>20958</v>
      </c>
      <c r="E8" s="24">
        <v>19214</v>
      </c>
      <c r="F8" s="48">
        <v>19445</v>
      </c>
      <c r="G8" s="24">
        <v>19495</v>
      </c>
      <c r="H8" s="55">
        <v>19762.68</v>
      </c>
      <c r="I8" s="24">
        <f t="shared" si="0"/>
        <v>267.68000000000029</v>
      </c>
      <c r="J8" s="41">
        <f t="shared" si="1"/>
        <v>1.3730700179533229E-2</v>
      </c>
      <c r="K8" t="s">
        <v>366</v>
      </c>
    </row>
    <row r="9" spans="1:11" ht="18.75" x14ac:dyDescent="0.3">
      <c r="A9" s="22"/>
      <c r="B9" s="281" t="s">
        <v>22</v>
      </c>
      <c r="C9" s="281"/>
      <c r="D9" s="24"/>
      <c r="E9" s="24"/>
      <c r="F9" s="24"/>
      <c r="H9" s="55"/>
      <c r="I9" s="24"/>
      <c r="J9" s="41"/>
    </row>
    <row r="10" spans="1:11" ht="19.5" thickBot="1" x14ac:dyDescent="0.35">
      <c r="A10" s="22"/>
      <c r="B10" s="22"/>
      <c r="C10" s="22" t="s">
        <v>41</v>
      </c>
      <c r="D10" s="24">
        <v>0</v>
      </c>
      <c r="E10" s="24">
        <v>0</v>
      </c>
      <c r="F10" s="24">
        <v>0</v>
      </c>
      <c r="G10" s="181">
        <v>0</v>
      </c>
      <c r="H10" s="192">
        <v>0</v>
      </c>
      <c r="I10" s="24">
        <f>H10-G10</f>
        <v>0</v>
      </c>
      <c r="J10" s="41">
        <v>0</v>
      </c>
    </row>
    <row r="11" spans="1:11" ht="34.5" customHeight="1" thickBot="1" x14ac:dyDescent="0.35">
      <c r="A11" s="276" t="s">
        <v>42</v>
      </c>
      <c r="B11" s="277"/>
      <c r="C11" s="278"/>
      <c r="D11" s="29">
        <f t="shared" ref="D11:F11" si="2">SUM(D6:D10)</f>
        <v>28808</v>
      </c>
      <c r="E11" s="29">
        <f t="shared" si="2"/>
        <v>27028</v>
      </c>
      <c r="F11" s="29">
        <f t="shared" si="2"/>
        <v>27461</v>
      </c>
      <c r="G11" s="29">
        <f>SUM(G6:G10)</f>
        <v>29742</v>
      </c>
      <c r="H11" s="261">
        <f>SUM(H6:H10)</f>
        <v>31009.68</v>
      </c>
      <c r="I11" s="118">
        <f>SUM(I6:I10)</f>
        <v>1267.6800000000003</v>
      </c>
      <c r="J11" s="119">
        <f>I11/G11</f>
        <v>4.2622553964091196E-2</v>
      </c>
    </row>
    <row r="17" spans="10:10" ht="18.75" x14ac:dyDescent="0.3">
      <c r="J17" s="97"/>
    </row>
  </sheetData>
  <sheetProtection algorithmName="SHA-512" hashValue="VJl46KydEfMwspZKo60r3D33n9h0UvLBA7k3VcrIFYaDEVeEgZ8If9qezB+V9A4X6ToUTv8683jX3Kz0MtC2Xw==" saltValue="JbtLhJYPb5p9V7l/3mCz1A==" spinCount="100000" sheet="1" objects="1" scenarios="1"/>
  <mergeCells count="6">
    <mergeCell ref="A11:C11"/>
    <mergeCell ref="A1:J1"/>
    <mergeCell ref="A2:J2"/>
    <mergeCell ref="A4:C4"/>
    <mergeCell ref="B5:C5"/>
    <mergeCell ref="B9:C9"/>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3"/>
  <sheetViews>
    <sheetView workbookViewId="0">
      <selection activeCell="E6" sqref="E6"/>
    </sheetView>
  </sheetViews>
  <sheetFormatPr defaultRowHeight="15" x14ac:dyDescent="0.25"/>
  <cols>
    <col min="1" max="1" width="5.140625" customWidth="1"/>
    <col min="2" max="2" width="4" customWidth="1"/>
    <col min="3" max="3" width="48" customWidth="1"/>
    <col min="4" max="4" width="18.28515625" customWidth="1"/>
    <col min="5" max="5" width="22.28515625" customWidth="1"/>
    <col min="6" max="6" width="16.42578125" customWidth="1"/>
    <col min="7" max="7" width="15.42578125" customWidth="1"/>
    <col min="8" max="8" width="16.7109375" customWidth="1"/>
    <col min="9" max="9" width="15.5703125" customWidth="1"/>
    <col min="10" max="10" width="16.7109375" customWidth="1"/>
  </cols>
  <sheetData>
    <row r="1" spans="1:11" ht="26.25" x14ac:dyDescent="0.4">
      <c r="A1" s="279" t="s">
        <v>513</v>
      </c>
      <c r="B1" s="279"/>
      <c r="C1" s="279"/>
      <c r="D1" s="279"/>
      <c r="E1" s="279"/>
      <c r="F1" s="279"/>
      <c r="G1" s="279"/>
      <c r="H1" s="279"/>
      <c r="I1" s="279"/>
      <c r="J1" s="279"/>
    </row>
    <row r="2" spans="1:11" ht="27" thickBot="1" x14ac:dyDescent="0.45">
      <c r="A2" s="279" t="s">
        <v>178</v>
      </c>
      <c r="B2" s="279"/>
      <c r="C2" s="279"/>
      <c r="D2" s="279"/>
      <c r="E2" s="279"/>
      <c r="F2" s="279"/>
      <c r="G2" s="279"/>
      <c r="H2" s="279"/>
      <c r="I2" s="279"/>
      <c r="J2" s="279"/>
    </row>
    <row r="3" spans="1:11" ht="57" customHeight="1" thickBot="1" x14ac:dyDescent="0.35">
      <c r="A3" s="65"/>
      <c r="B3" s="65"/>
      <c r="C3" s="65"/>
      <c r="D3" s="85" t="s">
        <v>247</v>
      </c>
      <c r="E3" s="85" t="s">
        <v>511</v>
      </c>
      <c r="F3" s="85" t="s">
        <v>250</v>
      </c>
      <c r="G3" s="85" t="s">
        <v>510</v>
      </c>
      <c r="H3" s="197" t="s">
        <v>509</v>
      </c>
      <c r="I3" s="85" t="s">
        <v>505</v>
      </c>
      <c r="J3" s="85" t="s">
        <v>253</v>
      </c>
    </row>
    <row r="4" spans="1:11" ht="18" thickTop="1" x14ac:dyDescent="0.3">
      <c r="A4" s="337" t="s">
        <v>43</v>
      </c>
      <c r="B4" s="337"/>
      <c r="C4" s="338"/>
      <c r="D4" s="86"/>
      <c r="E4" s="86"/>
      <c r="F4" s="86"/>
      <c r="G4" s="86"/>
      <c r="H4" s="199"/>
      <c r="I4" s="86"/>
      <c r="J4" s="86"/>
    </row>
    <row r="5" spans="1:11" ht="17.25" x14ac:dyDescent="0.3">
      <c r="A5" s="65"/>
      <c r="B5" s="305" t="s">
        <v>1</v>
      </c>
      <c r="C5" s="307"/>
      <c r="D5" s="67"/>
      <c r="E5" s="67"/>
      <c r="F5" s="67"/>
      <c r="G5" s="66"/>
      <c r="H5" s="200"/>
      <c r="I5" s="66"/>
      <c r="J5" s="66"/>
    </row>
    <row r="6" spans="1:11" ht="17.25" x14ac:dyDescent="0.3">
      <c r="A6" s="65"/>
      <c r="B6" s="98"/>
      <c r="C6" s="230" t="s">
        <v>251</v>
      </c>
      <c r="D6" s="67">
        <v>0</v>
      </c>
      <c r="E6" s="67">
        <v>0</v>
      </c>
      <c r="F6" s="67">
        <v>0</v>
      </c>
      <c r="G6" s="234">
        <v>177465</v>
      </c>
      <c r="H6" s="201">
        <v>303711</v>
      </c>
      <c r="I6" s="100">
        <f>H6-G6</f>
        <v>126246</v>
      </c>
      <c r="J6" s="148">
        <v>1</v>
      </c>
      <c r="K6" t="s">
        <v>496</v>
      </c>
    </row>
    <row r="7" spans="1:11" ht="17.25" x14ac:dyDescent="0.3">
      <c r="A7" s="65"/>
      <c r="B7" s="98"/>
      <c r="C7" s="65" t="s">
        <v>3</v>
      </c>
      <c r="D7" s="67">
        <v>0</v>
      </c>
      <c r="E7" s="67">
        <v>0</v>
      </c>
      <c r="F7" s="67">
        <v>0</v>
      </c>
      <c r="G7" s="234">
        <v>0</v>
      </c>
      <c r="H7" s="201"/>
      <c r="I7" s="100">
        <f>H7-G7</f>
        <v>0</v>
      </c>
      <c r="J7" s="148">
        <v>1</v>
      </c>
    </row>
    <row r="8" spans="1:11" ht="17.25" x14ac:dyDescent="0.3">
      <c r="A8" s="65"/>
      <c r="B8" s="65"/>
      <c r="C8" s="65" t="s">
        <v>4</v>
      </c>
      <c r="D8" s="67">
        <f>48436+4240</f>
        <v>52676</v>
      </c>
      <c r="E8" s="67">
        <v>90000</v>
      </c>
      <c r="F8" s="67">
        <v>162750</v>
      </c>
      <c r="G8" s="67">
        <v>194062</v>
      </c>
      <c r="H8" s="201">
        <v>197973.24</v>
      </c>
      <c r="I8" s="100">
        <f>H8-G8</f>
        <v>3911.2399999999907</v>
      </c>
      <c r="J8" s="87">
        <f>I8/G8</f>
        <v>2.0154589770279552E-2</v>
      </c>
    </row>
    <row r="9" spans="1:11" ht="17.25" x14ac:dyDescent="0.3">
      <c r="A9" s="65"/>
      <c r="B9" s="65"/>
      <c r="C9" s="65" t="s">
        <v>44</v>
      </c>
      <c r="D9" s="67">
        <v>32031</v>
      </c>
      <c r="E9" s="67">
        <v>35150</v>
      </c>
      <c r="F9" s="67">
        <v>41860</v>
      </c>
      <c r="G9" s="67">
        <v>23440</v>
      </c>
      <c r="H9" s="201">
        <v>23440</v>
      </c>
      <c r="I9" s="100">
        <f t="shared" ref="I9:I11" si="0">H9-G9</f>
        <v>0</v>
      </c>
      <c r="J9" s="87">
        <f t="shared" ref="J9:J11" si="1">I9/G9</f>
        <v>0</v>
      </c>
    </row>
    <row r="10" spans="1:11" ht="17.25" x14ac:dyDescent="0.3">
      <c r="A10" s="65"/>
      <c r="B10" s="65"/>
      <c r="C10" s="65" t="s">
        <v>5</v>
      </c>
      <c r="D10" s="67">
        <v>4500</v>
      </c>
      <c r="E10" s="67">
        <v>5900</v>
      </c>
      <c r="F10" s="67">
        <v>6000</v>
      </c>
      <c r="G10" s="67">
        <v>6000</v>
      </c>
      <c r="H10" s="201">
        <v>6000</v>
      </c>
      <c r="I10" s="100">
        <f t="shared" si="0"/>
        <v>0</v>
      </c>
      <c r="J10" s="87">
        <f t="shared" si="1"/>
        <v>0</v>
      </c>
      <c r="K10" t="s">
        <v>478</v>
      </c>
    </row>
    <row r="11" spans="1:11" ht="17.25" x14ac:dyDescent="0.3">
      <c r="A11" s="65"/>
      <c r="B11" s="65"/>
      <c r="C11" s="65" t="s">
        <v>6</v>
      </c>
      <c r="D11" s="67">
        <v>250</v>
      </c>
      <c r="E11" s="67">
        <v>250</v>
      </c>
      <c r="F11" s="67">
        <v>350</v>
      </c>
      <c r="G11" s="67">
        <v>350</v>
      </c>
      <c r="H11" s="201">
        <v>350</v>
      </c>
      <c r="I11" s="100">
        <f t="shared" si="0"/>
        <v>0</v>
      </c>
      <c r="J11" s="87">
        <f t="shared" si="1"/>
        <v>0</v>
      </c>
      <c r="K11" t="s">
        <v>479</v>
      </c>
    </row>
    <row r="12" spans="1:11" ht="17.25" x14ac:dyDescent="0.3">
      <c r="A12" s="65"/>
      <c r="B12" s="65"/>
      <c r="C12" s="65" t="s">
        <v>259</v>
      </c>
      <c r="D12" s="67">
        <v>0</v>
      </c>
      <c r="E12" s="67">
        <v>0</v>
      </c>
      <c r="F12" s="67">
        <v>0</v>
      </c>
      <c r="G12" s="67">
        <v>0</v>
      </c>
      <c r="H12" s="201"/>
      <c r="I12" s="100">
        <f t="shared" ref="I12" si="2">H12-G12</f>
        <v>0</v>
      </c>
      <c r="J12" s="87" t="e">
        <f t="shared" ref="J12" si="3">I12/G12</f>
        <v>#DIV/0!</v>
      </c>
    </row>
    <row r="13" spans="1:11" ht="17.25" x14ac:dyDescent="0.3">
      <c r="A13" s="65"/>
      <c r="B13" s="65"/>
      <c r="C13" s="65" t="s">
        <v>260</v>
      </c>
      <c r="D13" s="67">
        <v>0</v>
      </c>
      <c r="E13" s="67">
        <v>0</v>
      </c>
      <c r="F13" s="67">
        <v>0</v>
      </c>
      <c r="G13" s="67">
        <v>0</v>
      </c>
      <c r="H13" s="201"/>
      <c r="I13" s="100">
        <f t="shared" ref="I13:I14" si="4">H13-G13</f>
        <v>0</v>
      </c>
      <c r="J13" s="87" t="e">
        <f t="shared" ref="J13:J14" si="5">I13/G13</f>
        <v>#DIV/0!</v>
      </c>
    </row>
    <row r="14" spans="1:11" ht="17.25" x14ac:dyDescent="0.3">
      <c r="A14" s="65"/>
      <c r="B14" s="65"/>
      <c r="C14" s="65" t="s">
        <v>261</v>
      </c>
      <c r="D14" s="67">
        <v>0</v>
      </c>
      <c r="E14" s="67">
        <v>0</v>
      </c>
      <c r="F14" s="67">
        <v>0</v>
      </c>
      <c r="G14" s="67">
        <v>0</v>
      </c>
      <c r="H14" s="201"/>
      <c r="I14" s="100">
        <f t="shared" si="4"/>
        <v>0</v>
      </c>
      <c r="J14" s="87" t="e">
        <f t="shared" si="5"/>
        <v>#DIV/0!</v>
      </c>
    </row>
    <row r="15" spans="1:11" ht="17.25" x14ac:dyDescent="0.3">
      <c r="A15" s="65"/>
      <c r="B15" s="305" t="s">
        <v>94</v>
      </c>
      <c r="C15" s="305"/>
      <c r="D15" s="67"/>
      <c r="E15" s="67"/>
      <c r="F15" s="67"/>
      <c r="G15" s="67"/>
      <c r="H15" s="201"/>
      <c r="I15" s="100"/>
      <c r="J15" s="87"/>
    </row>
    <row r="16" spans="1:11" ht="17.25" x14ac:dyDescent="0.3">
      <c r="A16" s="65"/>
      <c r="B16" s="65"/>
      <c r="C16" s="65" t="s">
        <v>258</v>
      </c>
      <c r="D16" s="67">
        <v>0</v>
      </c>
      <c r="E16" s="67">
        <v>0</v>
      </c>
      <c r="F16" s="67">
        <v>0</v>
      </c>
      <c r="G16" s="67">
        <v>0</v>
      </c>
      <c r="H16" s="201"/>
      <c r="I16" s="100">
        <f t="shared" ref="I16:I17" si="6">H16-G16</f>
        <v>0</v>
      </c>
      <c r="J16" s="87" t="e">
        <f t="shared" ref="J16:J17" si="7">I16/G16</f>
        <v>#DIV/0!</v>
      </c>
    </row>
    <row r="17" spans="1:11" ht="17.25" x14ac:dyDescent="0.3">
      <c r="A17" s="65"/>
      <c r="B17" s="65"/>
      <c r="C17" s="65" t="s">
        <v>96</v>
      </c>
      <c r="D17" s="67">
        <v>0</v>
      </c>
      <c r="E17" s="67">
        <v>0</v>
      </c>
      <c r="F17" s="67">
        <v>0</v>
      </c>
      <c r="G17" s="67">
        <v>0</v>
      </c>
      <c r="H17" s="201">
        <v>32730</v>
      </c>
      <c r="I17" s="100">
        <f t="shared" si="6"/>
        <v>32730</v>
      </c>
      <c r="J17" s="87" t="e">
        <f t="shared" si="7"/>
        <v>#DIV/0!</v>
      </c>
      <c r="K17" t="s">
        <v>480</v>
      </c>
    </row>
    <row r="18" spans="1:11" ht="17.25" x14ac:dyDescent="0.3">
      <c r="A18" s="65"/>
      <c r="B18" s="305" t="s">
        <v>97</v>
      </c>
      <c r="C18" s="305"/>
      <c r="D18" s="67"/>
      <c r="E18" s="67"/>
      <c r="F18" s="67"/>
      <c r="G18" s="67"/>
      <c r="H18" s="201"/>
      <c r="I18" s="100"/>
      <c r="J18" s="87"/>
    </row>
    <row r="19" spans="1:11" ht="17.25" x14ac:dyDescent="0.3">
      <c r="A19" s="65"/>
      <c r="B19" s="65"/>
      <c r="C19" s="65" t="s">
        <v>98</v>
      </c>
      <c r="D19" s="67">
        <v>0</v>
      </c>
      <c r="E19" s="67">
        <v>0</v>
      </c>
      <c r="F19" s="67">
        <v>0</v>
      </c>
      <c r="G19" s="67">
        <v>0</v>
      </c>
      <c r="H19" s="201">
        <v>41014</v>
      </c>
      <c r="I19" s="100">
        <f t="shared" ref="I19:I21" si="8">H19-G19</f>
        <v>41014</v>
      </c>
      <c r="J19" s="87" t="e">
        <f t="shared" ref="J19:J21" si="9">I19/G19</f>
        <v>#DIV/0!</v>
      </c>
      <c r="K19" t="s">
        <v>480</v>
      </c>
    </row>
    <row r="20" spans="1:11" ht="17.25" x14ac:dyDescent="0.3">
      <c r="A20" s="65"/>
      <c r="B20" s="65"/>
      <c r="C20" s="65" t="s">
        <v>99</v>
      </c>
      <c r="D20" s="67">
        <v>0</v>
      </c>
      <c r="E20" s="67">
        <v>0</v>
      </c>
      <c r="F20" s="67">
        <v>0</v>
      </c>
      <c r="G20" s="67">
        <v>0</v>
      </c>
      <c r="H20" s="201">
        <v>7774</v>
      </c>
      <c r="I20" s="100">
        <f t="shared" si="8"/>
        <v>7774</v>
      </c>
      <c r="J20" s="87" t="e">
        <f t="shared" si="9"/>
        <v>#DIV/0!</v>
      </c>
      <c r="K20" t="s">
        <v>480</v>
      </c>
    </row>
    <row r="21" spans="1:11" ht="17.25" x14ac:dyDescent="0.3">
      <c r="A21" s="65"/>
      <c r="B21" s="65"/>
      <c r="C21" s="65" t="s">
        <v>262</v>
      </c>
      <c r="D21" s="67">
        <v>0</v>
      </c>
      <c r="E21" s="67">
        <v>0</v>
      </c>
      <c r="F21" s="67">
        <v>0</v>
      </c>
      <c r="G21" s="67">
        <v>0</v>
      </c>
      <c r="H21" s="201">
        <v>2681</v>
      </c>
      <c r="I21" s="100">
        <f t="shared" si="8"/>
        <v>2681</v>
      </c>
      <c r="J21" s="87" t="e">
        <f t="shared" si="9"/>
        <v>#DIV/0!</v>
      </c>
      <c r="K21" t="s">
        <v>480</v>
      </c>
    </row>
    <row r="22" spans="1:11" ht="18.75" x14ac:dyDescent="0.3">
      <c r="A22" s="65"/>
      <c r="B22" s="306" t="s">
        <v>110</v>
      </c>
      <c r="C22" s="306"/>
      <c r="D22" s="67"/>
      <c r="E22" s="67"/>
      <c r="F22" s="67"/>
      <c r="G22" s="67"/>
      <c r="H22" s="201"/>
      <c r="I22" s="100"/>
      <c r="J22" s="87"/>
    </row>
    <row r="23" spans="1:11" ht="17.25" x14ac:dyDescent="0.3">
      <c r="A23" s="65"/>
      <c r="B23" s="65"/>
      <c r="C23" s="65" t="s">
        <v>102</v>
      </c>
      <c r="D23" s="67">
        <v>0</v>
      </c>
      <c r="E23" s="67">
        <v>0</v>
      </c>
      <c r="F23" s="67">
        <v>0</v>
      </c>
      <c r="G23" s="67">
        <v>0</v>
      </c>
      <c r="H23" s="201"/>
      <c r="I23" s="100">
        <f t="shared" ref="I23:I29" si="10">H23-G23</f>
        <v>0</v>
      </c>
      <c r="J23" s="87" t="e">
        <f t="shared" ref="J23:J29" si="11">I23/G23</f>
        <v>#DIV/0!</v>
      </c>
    </row>
    <row r="24" spans="1:11" ht="17.25" x14ac:dyDescent="0.3">
      <c r="A24" s="65"/>
      <c r="B24" s="65"/>
      <c r="C24" s="65" t="s">
        <v>103</v>
      </c>
      <c r="D24" s="67">
        <v>0</v>
      </c>
      <c r="E24" s="67">
        <v>0</v>
      </c>
      <c r="F24" s="67">
        <v>0</v>
      </c>
      <c r="G24" s="67">
        <v>0</v>
      </c>
      <c r="H24" s="201">
        <v>85642.2</v>
      </c>
      <c r="I24" s="100">
        <f t="shared" si="10"/>
        <v>85642.2</v>
      </c>
      <c r="J24" s="87" t="e">
        <f t="shared" si="11"/>
        <v>#DIV/0!</v>
      </c>
      <c r="K24" t="s">
        <v>480</v>
      </c>
    </row>
    <row r="25" spans="1:11" ht="17.25" x14ac:dyDescent="0.3">
      <c r="A25" s="65"/>
      <c r="B25" s="65"/>
      <c r="C25" s="65" t="s">
        <v>104</v>
      </c>
      <c r="D25" s="67">
        <v>0</v>
      </c>
      <c r="E25" s="67">
        <v>0</v>
      </c>
      <c r="F25" s="67">
        <v>0</v>
      </c>
      <c r="G25" s="67">
        <v>0</v>
      </c>
      <c r="H25" s="201">
        <v>15200</v>
      </c>
      <c r="I25" s="100">
        <f t="shared" si="10"/>
        <v>15200</v>
      </c>
      <c r="J25" s="87" t="e">
        <f t="shared" si="11"/>
        <v>#DIV/0!</v>
      </c>
      <c r="K25" t="s">
        <v>480</v>
      </c>
    </row>
    <row r="26" spans="1:11" ht="17.25" x14ac:dyDescent="0.3">
      <c r="A26" s="65"/>
      <c r="B26" s="65"/>
      <c r="C26" s="65" t="s">
        <v>105</v>
      </c>
      <c r="D26" s="67">
        <v>0</v>
      </c>
      <c r="E26" s="67">
        <v>0</v>
      </c>
      <c r="F26" s="67">
        <v>0</v>
      </c>
      <c r="G26" s="67">
        <v>0</v>
      </c>
      <c r="H26" s="201">
        <v>4000</v>
      </c>
      <c r="I26" s="100">
        <f t="shared" si="10"/>
        <v>4000</v>
      </c>
      <c r="J26" s="87" t="e">
        <f t="shared" si="11"/>
        <v>#DIV/0!</v>
      </c>
      <c r="K26" t="s">
        <v>480</v>
      </c>
    </row>
    <row r="27" spans="1:11" ht="17.25" x14ac:dyDescent="0.3">
      <c r="A27" s="65"/>
      <c r="B27" s="65"/>
      <c r="C27" s="65" t="s">
        <v>106</v>
      </c>
      <c r="D27" s="67">
        <v>0</v>
      </c>
      <c r="E27" s="67">
        <v>0</v>
      </c>
      <c r="F27" s="67">
        <v>0</v>
      </c>
      <c r="G27" s="67">
        <v>0</v>
      </c>
      <c r="H27" s="201">
        <v>120</v>
      </c>
      <c r="I27" s="100">
        <f t="shared" si="10"/>
        <v>120</v>
      </c>
      <c r="J27" s="87" t="e">
        <f t="shared" si="11"/>
        <v>#DIV/0!</v>
      </c>
      <c r="K27" t="s">
        <v>480</v>
      </c>
    </row>
    <row r="28" spans="1:11" ht="17.25" x14ac:dyDescent="0.3">
      <c r="A28" s="65"/>
      <c r="B28" s="65"/>
      <c r="C28" s="65" t="s">
        <v>107</v>
      </c>
      <c r="D28" s="67">
        <v>0</v>
      </c>
      <c r="E28" s="67">
        <v>0</v>
      </c>
      <c r="F28" s="67">
        <v>0</v>
      </c>
      <c r="G28" s="67">
        <v>0</v>
      </c>
      <c r="H28" s="201"/>
      <c r="I28" s="100">
        <f t="shared" si="10"/>
        <v>0</v>
      </c>
      <c r="J28" s="87" t="e">
        <f t="shared" si="11"/>
        <v>#DIV/0!</v>
      </c>
    </row>
    <row r="29" spans="1:11" ht="17.25" x14ac:dyDescent="0.3">
      <c r="A29" s="65"/>
      <c r="B29" s="65"/>
      <c r="C29" s="65" t="s">
        <v>108</v>
      </c>
      <c r="D29" s="67">
        <v>0</v>
      </c>
      <c r="E29" s="67">
        <v>0</v>
      </c>
      <c r="F29" s="67">
        <v>0</v>
      </c>
      <c r="G29" s="67">
        <v>0</v>
      </c>
      <c r="H29" s="201"/>
      <c r="I29" s="100">
        <f t="shared" si="10"/>
        <v>0</v>
      </c>
      <c r="J29" s="87" t="e">
        <f t="shared" si="11"/>
        <v>#DIV/0!</v>
      </c>
    </row>
    <row r="30" spans="1:11" ht="17.25" x14ac:dyDescent="0.3">
      <c r="A30" s="65"/>
      <c r="B30" s="305" t="s">
        <v>54</v>
      </c>
      <c r="C30" s="307"/>
      <c r="D30" s="67"/>
      <c r="E30" s="67"/>
      <c r="F30" s="67"/>
      <c r="G30" s="67"/>
      <c r="H30" s="201"/>
      <c r="I30" s="100"/>
      <c r="J30" s="87"/>
    </row>
    <row r="31" spans="1:11" ht="17.25" x14ac:dyDescent="0.3">
      <c r="A31" s="65"/>
      <c r="B31" s="98"/>
      <c r="C31" s="65" t="s">
        <v>111</v>
      </c>
      <c r="D31" s="67">
        <v>0</v>
      </c>
      <c r="E31" s="67">
        <v>0</v>
      </c>
      <c r="F31" s="67">
        <v>0</v>
      </c>
      <c r="G31" s="67">
        <v>0</v>
      </c>
      <c r="H31" s="201">
        <v>5930</v>
      </c>
      <c r="I31" s="100">
        <f t="shared" ref="I31:I33" si="12">H31-G31</f>
        <v>5930</v>
      </c>
      <c r="J31" s="87" t="e">
        <f t="shared" ref="J31:J33" si="13">I31/G31</f>
        <v>#DIV/0!</v>
      </c>
    </row>
    <row r="32" spans="1:11" ht="17.25" x14ac:dyDescent="0.3">
      <c r="A32" s="65"/>
      <c r="B32" s="98"/>
      <c r="C32" s="65" t="s">
        <v>112</v>
      </c>
      <c r="D32" s="67">
        <v>0</v>
      </c>
      <c r="E32" s="67">
        <v>0</v>
      </c>
      <c r="F32" s="67">
        <v>0</v>
      </c>
      <c r="G32" s="67">
        <v>0</v>
      </c>
      <c r="H32" s="201">
        <v>108</v>
      </c>
      <c r="I32" s="100">
        <f t="shared" si="12"/>
        <v>108</v>
      </c>
      <c r="J32" s="87" t="e">
        <f t="shared" si="13"/>
        <v>#DIV/0!</v>
      </c>
    </row>
    <row r="33" spans="1:11" ht="17.25" x14ac:dyDescent="0.3">
      <c r="A33" s="65"/>
      <c r="B33" s="98"/>
      <c r="C33" s="65" t="s">
        <v>113</v>
      </c>
      <c r="D33" s="67">
        <v>0</v>
      </c>
      <c r="E33" s="67">
        <v>0</v>
      </c>
      <c r="F33" s="67">
        <v>0</v>
      </c>
      <c r="G33" s="67">
        <v>0</v>
      </c>
      <c r="H33" s="201">
        <v>5962</v>
      </c>
      <c r="I33" s="100">
        <f t="shared" si="12"/>
        <v>5962</v>
      </c>
      <c r="J33" s="87" t="e">
        <f t="shared" si="13"/>
        <v>#DIV/0!</v>
      </c>
    </row>
    <row r="34" spans="1:11" ht="17.25" x14ac:dyDescent="0.3">
      <c r="A34" s="65"/>
      <c r="B34" s="65"/>
      <c r="C34" s="65" t="s">
        <v>45</v>
      </c>
      <c r="D34" s="67">
        <v>900</v>
      </c>
      <c r="E34" s="67">
        <v>900</v>
      </c>
      <c r="F34" s="67">
        <v>900</v>
      </c>
      <c r="G34" s="100">
        <v>1088</v>
      </c>
      <c r="H34" s="202">
        <v>1088</v>
      </c>
      <c r="I34" s="100">
        <f>H34-G34</f>
        <v>0</v>
      </c>
      <c r="J34" s="87">
        <f>I34/G34</f>
        <v>0</v>
      </c>
    </row>
    <row r="35" spans="1:11" ht="17.25" x14ac:dyDescent="0.3">
      <c r="A35" s="65"/>
      <c r="B35" s="305" t="s">
        <v>0</v>
      </c>
      <c r="C35" s="305"/>
      <c r="D35" s="67"/>
      <c r="E35" s="67"/>
      <c r="F35" s="67"/>
      <c r="G35" s="67"/>
      <c r="H35" s="201"/>
      <c r="I35" s="100"/>
      <c r="J35" s="87"/>
    </row>
    <row r="36" spans="1:11" ht="17.25" x14ac:dyDescent="0.3">
      <c r="A36" s="65"/>
      <c r="B36" s="65"/>
      <c r="C36" s="65" t="s">
        <v>31</v>
      </c>
      <c r="D36" s="67">
        <v>2250</v>
      </c>
      <c r="E36" s="67">
        <v>2250</v>
      </c>
      <c r="F36" s="67">
        <v>2250</v>
      </c>
      <c r="G36" s="67">
        <v>2250</v>
      </c>
      <c r="H36" s="201">
        <v>2250</v>
      </c>
      <c r="I36" s="100">
        <f t="shared" ref="I36:I37" si="14">H36-G36</f>
        <v>0</v>
      </c>
      <c r="J36" s="87">
        <f t="shared" ref="J36:J37" si="15">I36/G36</f>
        <v>0</v>
      </c>
      <c r="K36" t="s">
        <v>481</v>
      </c>
    </row>
    <row r="37" spans="1:11" ht="17.25" x14ac:dyDescent="0.3">
      <c r="A37" s="65"/>
      <c r="B37" s="65"/>
      <c r="C37" s="65" t="s">
        <v>46</v>
      </c>
      <c r="D37" s="67">
        <v>1300</v>
      </c>
      <c r="E37" s="67">
        <v>1300</v>
      </c>
      <c r="F37" s="67">
        <v>1300</v>
      </c>
      <c r="G37" s="170">
        <v>1320</v>
      </c>
      <c r="H37" s="202">
        <v>1320</v>
      </c>
      <c r="I37" s="100">
        <f t="shared" si="14"/>
        <v>0</v>
      </c>
      <c r="J37" s="87">
        <f t="shared" si="15"/>
        <v>0</v>
      </c>
      <c r="K37" s="268" t="s">
        <v>482</v>
      </c>
    </row>
    <row r="38" spans="1:11" ht="17.25" x14ac:dyDescent="0.3">
      <c r="A38" s="65"/>
      <c r="B38" s="94">
        <v>14</v>
      </c>
      <c r="C38" s="94" t="s">
        <v>256</v>
      </c>
      <c r="D38" s="67"/>
      <c r="E38" s="67"/>
      <c r="F38" s="67"/>
      <c r="G38" s="170"/>
      <c r="H38" s="202"/>
      <c r="I38" s="100"/>
      <c r="J38" s="87"/>
      <c r="K38" s="268" t="s">
        <v>482</v>
      </c>
    </row>
    <row r="39" spans="1:11" ht="17.25" x14ac:dyDescent="0.3">
      <c r="A39" s="65"/>
      <c r="B39" s="65"/>
      <c r="C39" s="65" t="s">
        <v>257</v>
      </c>
      <c r="D39" s="67">
        <v>0</v>
      </c>
      <c r="E39" s="67">
        <v>0</v>
      </c>
      <c r="F39" s="67">
        <v>0</v>
      </c>
      <c r="G39" s="170">
        <v>0</v>
      </c>
      <c r="H39" s="202">
        <v>5000</v>
      </c>
      <c r="I39" s="100">
        <f t="shared" ref="I39" si="16">H39-G39</f>
        <v>5000</v>
      </c>
      <c r="J39" s="87" t="e">
        <f t="shared" ref="J39" si="17">I39/G39</f>
        <v>#DIV/0!</v>
      </c>
      <c r="K39" s="268" t="s">
        <v>483</v>
      </c>
    </row>
    <row r="40" spans="1:11" ht="17.25" x14ac:dyDescent="0.3">
      <c r="A40" s="65"/>
      <c r="B40" s="65"/>
      <c r="C40" s="65" t="s">
        <v>148</v>
      </c>
      <c r="D40" s="67">
        <v>0</v>
      </c>
      <c r="E40" s="67">
        <v>0</v>
      </c>
      <c r="F40" s="67">
        <v>0</v>
      </c>
      <c r="G40" s="170">
        <v>0</v>
      </c>
      <c r="H40" s="202">
        <v>11712</v>
      </c>
      <c r="I40" s="100">
        <f t="shared" ref="I40:I44" si="18">H40-G40</f>
        <v>11712</v>
      </c>
      <c r="J40" s="87" t="e">
        <f t="shared" ref="J40:J44" si="19">I40/G40</f>
        <v>#DIV/0!</v>
      </c>
      <c r="K40" s="268" t="s">
        <v>484</v>
      </c>
    </row>
    <row r="41" spans="1:11" ht="17.25" x14ac:dyDescent="0.3">
      <c r="A41" s="65"/>
      <c r="B41" s="65"/>
      <c r="C41" s="65" t="s">
        <v>149</v>
      </c>
      <c r="D41" s="67">
        <v>0</v>
      </c>
      <c r="E41" s="67">
        <v>0</v>
      </c>
      <c r="F41" s="67">
        <v>0</v>
      </c>
      <c r="G41" s="170">
        <v>0</v>
      </c>
      <c r="H41" s="202">
        <v>7306</v>
      </c>
      <c r="I41" s="100">
        <f t="shared" si="18"/>
        <v>7306</v>
      </c>
      <c r="J41" s="87" t="e">
        <f t="shared" si="19"/>
        <v>#DIV/0!</v>
      </c>
      <c r="K41" s="268" t="s">
        <v>485</v>
      </c>
    </row>
    <row r="42" spans="1:11" ht="17.25" x14ac:dyDescent="0.3">
      <c r="A42" s="65"/>
      <c r="B42" s="65"/>
      <c r="C42" s="65" t="s">
        <v>150</v>
      </c>
      <c r="D42" s="67">
        <v>0</v>
      </c>
      <c r="E42" s="67">
        <v>0</v>
      </c>
      <c r="F42" s="67">
        <v>0</v>
      </c>
      <c r="G42" s="170">
        <v>0</v>
      </c>
      <c r="H42" s="202">
        <v>459</v>
      </c>
      <c r="I42" s="100">
        <f t="shared" si="18"/>
        <v>459</v>
      </c>
      <c r="J42" s="87" t="e">
        <f t="shared" si="19"/>
        <v>#DIV/0!</v>
      </c>
    </row>
    <row r="43" spans="1:11" ht="17.25" x14ac:dyDescent="0.3">
      <c r="A43" s="65"/>
      <c r="B43" s="65"/>
      <c r="C43" s="65" t="s">
        <v>151</v>
      </c>
      <c r="D43" s="67">
        <v>0</v>
      </c>
      <c r="E43" s="67">
        <v>0</v>
      </c>
      <c r="F43" s="67">
        <v>0</v>
      </c>
      <c r="G43" s="170">
        <v>0</v>
      </c>
      <c r="H43" s="202">
        <v>961</v>
      </c>
      <c r="I43" s="100">
        <f t="shared" ref="I43" si="20">H43-G43</f>
        <v>961</v>
      </c>
      <c r="J43" s="87" t="e">
        <f t="shared" ref="J43" si="21">I43/G43</f>
        <v>#DIV/0!</v>
      </c>
    </row>
    <row r="44" spans="1:11" ht="17.25" x14ac:dyDescent="0.3">
      <c r="A44" s="65"/>
      <c r="B44" s="65"/>
      <c r="C44" s="65" t="s">
        <v>223</v>
      </c>
      <c r="D44" s="67">
        <v>0</v>
      </c>
      <c r="E44" s="67">
        <v>0</v>
      </c>
      <c r="F44" s="67">
        <v>0</v>
      </c>
      <c r="G44" s="170">
        <v>0</v>
      </c>
      <c r="H44" s="202">
        <v>1265</v>
      </c>
      <c r="I44" s="100">
        <f t="shared" si="18"/>
        <v>1265</v>
      </c>
      <c r="J44" s="87" t="e">
        <f t="shared" si="19"/>
        <v>#DIV/0!</v>
      </c>
    </row>
    <row r="45" spans="1:11" ht="17.25" x14ac:dyDescent="0.3">
      <c r="A45" s="65"/>
      <c r="B45" s="305" t="s">
        <v>10</v>
      </c>
      <c r="C45" s="305"/>
      <c r="D45" s="67"/>
      <c r="E45" s="67"/>
      <c r="F45" s="67"/>
      <c r="G45" s="67"/>
      <c r="H45" s="201"/>
      <c r="I45" s="100"/>
      <c r="J45" s="87"/>
    </row>
    <row r="46" spans="1:11" ht="17.25" x14ac:dyDescent="0.3">
      <c r="A46" s="65"/>
      <c r="B46" s="65"/>
      <c r="C46" s="65" t="s">
        <v>11</v>
      </c>
      <c r="D46" s="67">
        <v>500</v>
      </c>
      <c r="E46" s="67">
        <v>500</v>
      </c>
      <c r="F46" s="67">
        <v>750</v>
      </c>
      <c r="G46" s="67">
        <v>1000</v>
      </c>
      <c r="H46" s="201">
        <v>1000</v>
      </c>
      <c r="I46" s="100">
        <f t="shared" ref="I46:I50" si="22">H46-G46</f>
        <v>0</v>
      </c>
      <c r="J46" s="87">
        <f t="shared" ref="J46:J50" si="23">I46/G46</f>
        <v>0</v>
      </c>
      <c r="K46" t="s">
        <v>486</v>
      </c>
    </row>
    <row r="47" spans="1:11" ht="17.25" x14ac:dyDescent="0.3">
      <c r="A47" s="65"/>
      <c r="B47" s="65"/>
      <c r="C47" s="65" t="s">
        <v>12</v>
      </c>
      <c r="D47" s="67">
        <v>100</v>
      </c>
      <c r="E47" s="67">
        <v>100</v>
      </c>
      <c r="F47" s="67">
        <v>100</v>
      </c>
      <c r="G47" s="67">
        <v>0</v>
      </c>
      <c r="H47" s="201"/>
      <c r="I47" s="100">
        <f t="shared" si="22"/>
        <v>0</v>
      </c>
      <c r="J47" s="87" t="e">
        <f t="shared" si="23"/>
        <v>#DIV/0!</v>
      </c>
    </row>
    <row r="48" spans="1:11" ht="17.25" x14ac:dyDescent="0.3">
      <c r="A48" s="65"/>
      <c r="B48" s="65"/>
      <c r="C48" s="65" t="s">
        <v>13</v>
      </c>
      <c r="D48" s="67">
        <v>650</v>
      </c>
      <c r="E48" s="67">
        <v>650</v>
      </c>
      <c r="F48" s="67">
        <v>650</v>
      </c>
      <c r="G48" s="67">
        <v>1000</v>
      </c>
      <c r="H48" s="201">
        <v>1000</v>
      </c>
      <c r="I48" s="100">
        <f t="shared" si="22"/>
        <v>0</v>
      </c>
      <c r="J48" s="87">
        <f t="shared" si="23"/>
        <v>0</v>
      </c>
      <c r="K48" t="s">
        <v>487</v>
      </c>
    </row>
    <row r="49" spans="1:11" ht="17.25" x14ac:dyDescent="0.3">
      <c r="A49" s="65"/>
      <c r="B49" s="65"/>
      <c r="C49" s="65" t="s">
        <v>14</v>
      </c>
      <c r="D49" s="67">
        <v>800</v>
      </c>
      <c r="E49" s="67">
        <v>1500</v>
      </c>
      <c r="F49" s="67">
        <v>1500</v>
      </c>
      <c r="G49" s="67">
        <v>3400</v>
      </c>
      <c r="H49" s="201">
        <v>3400</v>
      </c>
      <c r="I49" s="100">
        <f t="shared" si="22"/>
        <v>0</v>
      </c>
      <c r="J49" s="87">
        <f t="shared" si="23"/>
        <v>0</v>
      </c>
      <c r="K49" t="s">
        <v>488</v>
      </c>
    </row>
    <row r="50" spans="1:11" ht="17.25" x14ac:dyDescent="0.3">
      <c r="A50" s="65"/>
      <c r="B50" s="65"/>
      <c r="C50" s="65" t="s">
        <v>15</v>
      </c>
      <c r="D50" s="67">
        <v>400</v>
      </c>
      <c r="E50" s="67">
        <v>400</v>
      </c>
      <c r="F50" s="67">
        <v>400</v>
      </c>
      <c r="G50" s="67">
        <v>500</v>
      </c>
      <c r="H50" s="201">
        <v>500</v>
      </c>
      <c r="I50" s="100">
        <f t="shared" si="22"/>
        <v>0</v>
      </c>
      <c r="J50" s="87">
        <f t="shared" si="23"/>
        <v>0</v>
      </c>
      <c r="K50" t="s">
        <v>489</v>
      </c>
    </row>
    <row r="51" spans="1:11" ht="17.25" x14ac:dyDescent="0.3">
      <c r="A51" s="65"/>
      <c r="B51" s="305" t="s">
        <v>18</v>
      </c>
      <c r="C51" s="305"/>
      <c r="D51" s="67"/>
      <c r="E51" s="67"/>
      <c r="F51" s="67"/>
      <c r="G51" s="67"/>
      <c r="H51" s="201"/>
      <c r="I51" s="100"/>
      <c r="J51" s="87"/>
    </row>
    <row r="52" spans="1:11" ht="17.25" x14ac:dyDescent="0.3">
      <c r="A52" s="65"/>
      <c r="B52" s="65"/>
      <c r="C52" s="65" t="s">
        <v>19</v>
      </c>
      <c r="D52" s="67">
        <f>9158+960</f>
        <v>10118</v>
      </c>
      <c r="E52" s="67">
        <v>10500</v>
      </c>
      <c r="F52" s="67">
        <v>15000</v>
      </c>
      <c r="G52" s="67">
        <v>20000</v>
      </c>
      <c r="H52" s="201">
        <v>20000</v>
      </c>
      <c r="I52" s="100">
        <f t="shared" ref="I52:I57" si="24">H52-G52</f>
        <v>0</v>
      </c>
      <c r="J52" s="87">
        <f t="shared" ref="J52:J57" si="25">I52/G52</f>
        <v>0</v>
      </c>
      <c r="K52" t="s">
        <v>490</v>
      </c>
    </row>
    <row r="53" spans="1:11" ht="17.25" x14ac:dyDescent="0.3">
      <c r="A53" s="65"/>
      <c r="B53" s="65"/>
      <c r="C53" s="65" t="s">
        <v>34</v>
      </c>
      <c r="D53" s="67">
        <v>15000</v>
      </c>
      <c r="E53" s="67">
        <v>16000</v>
      </c>
      <c r="F53" s="67">
        <v>20000</v>
      </c>
      <c r="G53" s="67">
        <v>21625</v>
      </c>
      <c r="H53" s="201">
        <v>21625</v>
      </c>
      <c r="I53" s="100">
        <f t="shared" si="24"/>
        <v>0</v>
      </c>
      <c r="J53" s="87">
        <f t="shared" si="25"/>
        <v>0</v>
      </c>
      <c r="K53" t="s">
        <v>491</v>
      </c>
    </row>
    <row r="54" spans="1:11" ht="17.25" x14ac:dyDescent="0.3">
      <c r="A54" s="88"/>
      <c r="B54" s="65"/>
      <c r="C54" s="65" t="s">
        <v>35</v>
      </c>
      <c r="D54" s="89">
        <v>2100</v>
      </c>
      <c r="E54" s="89">
        <v>2100</v>
      </c>
      <c r="F54" s="89">
        <v>4000</v>
      </c>
      <c r="G54" s="89">
        <v>10000</v>
      </c>
      <c r="H54" s="203">
        <v>10000</v>
      </c>
      <c r="I54" s="100">
        <f t="shared" si="24"/>
        <v>0</v>
      </c>
      <c r="J54" s="87">
        <f t="shared" si="25"/>
        <v>0</v>
      </c>
      <c r="K54" t="s">
        <v>492</v>
      </c>
    </row>
    <row r="55" spans="1:11" ht="17.25" x14ac:dyDescent="0.3">
      <c r="A55" s="88"/>
      <c r="B55" s="65"/>
      <c r="C55" s="65" t="s">
        <v>20</v>
      </c>
      <c r="D55" s="89">
        <v>2000</v>
      </c>
      <c r="E55" s="89">
        <v>2000</v>
      </c>
      <c r="F55" s="89">
        <v>2000</v>
      </c>
      <c r="G55" s="171">
        <v>2500</v>
      </c>
      <c r="H55" s="204">
        <v>2500</v>
      </c>
      <c r="I55" s="100">
        <f t="shared" si="24"/>
        <v>0</v>
      </c>
      <c r="J55" s="87">
        <f t="shared" si="25"/>
        <v>0</v>
      </c>
      <c r="K55" t="s">
        <v>493</v>
      </c>
    </row>
    <row r="56" spans="1:11" ht="17.25" x14ac:dyDescent="0.3">
      <c r="A56" s="65"/>
      <c r="B56" s="65"/>
      <c r="C56" s="65" t="s">
        <v>21</v>
      </c>
      <c r="D56" s="67">
        <v>500</v>
      </c>
      <c r="E56" s="67">
        <v>500</v>
      </c>
      <c r="F56" s="67">
        <v>500</v>
      </c>
      <c r="G56" s="67">
        <v>1500</v>
      </c>
      <c r="H56" s="201">
        <v>1500</v>
      </c>
      <c r="I56" s="100">
        <f t="shared" si="24"/>
        <v>0</v>
      </c>
      <c r="J56" s="87">
        <f t="shared" si="25"/>
        <v>0</v>
      </c>
      <c r="K56" t="s">
        <v>494</v>
      </c>
    </row>
    <row r="57" spans="1:11" ht="17.25" x14ac:dyDescent="0.3">
      <c r="A57" s="65"/>
      <c r="B57" s="65"/>
      <c r="C57" s="65" t="s">
        <v>47</v>
      </c>
      <c r="D57" s="67">
        <v>500</v>
      </c>
      <c r="E57" s="67">
        <v>500</v>
      </c>
      <c r="F57" s="67">
        <v>500</v>
      </c>
      <c r="G57" s="67">
        <v>750</v>
      </c>
      <c r="H57" s="201">
        <v>750</v>
      </c>
      <c r="I57" s="100">
        <f t="shared" si="24"/>
        <v>0</v>
      </c>
      <c r="J57" s="87">
        <f t="shared" si="25"/>
        <v>0</v>
      </c>
      <c r="K57" t="s">
        <v>495</v>
      </c>
    </row>
    <row r="58" spans="1:11" ht="17.25" x14ac:dyDescent="0.3">
      <c r="A58" s="65"/>
      <c r="B58" s="305" t="s">
        <v>52</v>
      </c>
      <c r="C58" s="307"/>
      <c r="D58" s="67"/>
      <c r="E58" s="67"/>
      <c r="F58" s="67"/>
      <c r="G58" s="67"/>
      <c r="H58" s="201"/>
      <c r="I58" s="100"/>
      <c r="J58" s="87"/>
    </row>
    <row r="59" spans="1:11" ht="17.25" x14ac:dyDescent="0.3">
      <c r="A59" s="65"/>
      <c r="B59" s="65"/>
      <c r="C59" s="65" t="s">
        <v>23</v>
      </c>
      <c r="D59" s="67">
        <v>4000</v>
      </c>
      <c r="E59" s="67">
        <v>5000</v>
      </c>
      <c r="F59" s="67">
        <v>7500</v>
      </c>
      <c r="G59" s="100">
        <v>15000</v>
      </c>
      <c r="H59" s="202">
        <v>15000</v>
      </c>
      <c r="I59" s="100">
        <f t="shared" ref="I59:I61" si="26">H59-G59</f>
        <v>0</v>
      </c>
      <c r="J59" s="87">
        <f t="shared" ref="J59:J61" si="27">I59/G59</f>
        <v>0</v>
      </c>
    </row>
    <row r="60" spans="1:11" ht="17.25" x14ac:dyDescent="0.3">
      <c r="A60" s="65"/>
      <c r="B60" s="65"/>
      <c r="C60" s="65" t="s">
        <v>24</v>
      </c>
      <c r="D60" s="67">
        <v>20000</v>
      </c>
      <c r="E60" s="67">
        <v>20000</v>
      </c>
      <c r="F60" s="67">
        <v>30000</v>
      </c>
      <c r="G60" s="100">
        <v>30000</v>
      </c>
      <c r="H60" s="202">
        <v>30000</v>
      </c>
      <c r="I60" s="100">
        <f t="shared" ref="I60" si="28">H60-G60</f>
        <v>0</v>
      </c>
      <c r="J60" s="87">
        <f t="shared" ref="J60" si="29">I60/G60</f>
        <v>0</v>
      </c>
    </row>
    <row r="61" spans="1:11" ht="17.25" x14ac:dyDescent="0.3">
      <c r="A61" s="65"/>
      <c r="B61" s="65"/>
      <c r="C61" s="65" t="s">
        <v>266</v>
      </c>
      <c r="D61" s="67">
        <v>0</v>
      </c>
      <c r="E61" s="67">
        <v>0</v>
      </c>
      <c r="F61" s="67">
        <v>0</v>
      </c>
      <c r="G61" s="100">
        <v>0</v>
      </c>
      <c r="H61" s="202">
        <v>0</v>
      </c>
      <c r="I61" s="100">
        <f t="shared" si="26"/>
        <v>0</v>
      </c>
      <c r="J61" s="87" t="e">
        <f t="shared" si="27"/>
        <v>#DIV/0!</v>
      </c>
    </row>
    <row r="62" spans="1:11" ht="17.25" x14ac:dyDescent="0.3">
      <c r="A62" s="65"/>
      <c r="B62" s="305" t="s">
        <v>53</v>
      </c>
      <c r="C62" s="307"/>
      <c r="D62" s="67"/>
      <c r="E62" s="67"/>
      <c r="F62" s="67"/>
      <c r="G62" s="67"/>
      <c r="H62" s="201"/>
      <c r="I62" s="100"/>
      <c r="J62" s="87"/>
    </row>
    <row r="63" spans="1:11" ht="17.25" x14ac:dyDescent="0.3">
      <c r="A63" s="65"/>
      <c r="B63" s="65"/>
      <c r="C63" s="65" t="s">
        <v>48</v>
      </c>
      <c r="D63" s="67">
        <v>4500</v>
      </c>
      <c r="E63" s="67">
        <v>4500</v>
      </c>
      <c r="F63" s="67">
        <v>17550</v>
      </c>
      <c r="G63" s="100">
        <v>30000</v>
      </c>
      <c r="H63" s="202">
        <v>30000</v>
      </c>
      <c r="I63" s="100">
        <f t="shared" ref="I63" si="30">H63-G63</f>
        <v>0</v>
      </c>
      <c r="J63" s="87">
        <f t="shared" ref="J63" si="31">I63/G63</f>
        <v>0</v>
      </c>
    </row>
    <row r="64" spans="1:11" ht="17.25" x14ac:dyDescent="0.3">
      <c r="A64" s="65"/>
      <c r="B64" s="305" t="s">
        <v>136</v>
      </c>
      <c r="C64" s="305"/>
      <c r="D64" s="67"/>
      <c r="E64" s="67"/>
      <c r="F64" s="67"/>
      <c r="G64" s="67"/>
      <c r="H64" s="201"/>
      <c r="I64" s="100"/>
      <c r="J64" s="87"/>
    </row>
    <row r="65" spans="1:10" ht="18" thickBot="1" x14ac:dyDescent="0.35">
      <c r="A65" s="65"/>
      <c r="B65" s="65"/>
      <c r="C65" s="65" t="s">
        <v>141</v>
      </c>
      <c r="D65" s="90">
        <v>0</v>
      </c>
      <c r="E65" s="90">
        <v>0</v>
      </c>
      <c r="F65" s="90">
        <v>0</v>
      </c>
      <c r="G65" s="103">
        <v>0</v>
      </c>
      <c r="H65" s="205">
        <v>2300</v>
      </c>
      <c r="I65" s="100">
        <f>H65-G65</f>
        <v>2300</v>
      </c>
      <c r="J65" s="87" t="e">
        <f>I65/G65</f>
        <v>#DIV/0!</v>
      </c>
    </row>
    <row r="66" spans="1:10" ht="18" thickBot="1" x14ac:dyDescent="0.35">
      <c r="A66" s="339" t="s">
        <v>49</v>
      </c>
      <c r="B66" s="340"/>
      <c r="C66" s="341"/>
      <c r="D66" s="68">
        <f>SUM(D6:D65)</f>
        <v>155075</v>
      </c>
      <c r="E66" s="68">
        <f t="shared" ref="E66:I66" si="32">SUM(E6:E65)</f>
        <v>200000</v>
      </c>
      <c r="F66" s="68">
        <f t="shared" si="32"/>
        <v>315860</v>
      </c>
      <c r="G66" s="68">
        <f t="shared" si="32"/>
        <v>543250</v>
      </c>
      <c r="H66" s="260">
        <f t="shared" si="32"/>
        <v>903571.44</v>
      </c>
      <c r="I66" s="68">
        <f t="shared" si="32"/>
        <v>360321.44</v>
      </c>
      <c r="J66" s="125">
        <f>I66/G66</f>
        <v>0.66327002300966409</v>
      </c>
    </row>
    <row r="67" spans="1:10" ht="17.25" x14ac:dyDescent="0.3">
      <c r="A67" s="65"/>
      <c r="B67" s="65"/>
      <c r="C67" s="65"/>
      <c r="D67" s="65"/>
      <c r="E67" s="65"/>
      <c r="F67" s="65"/>
      <c r="G67" s="65"/>
      <c r="H67" s="65"/>
      <c r="I67" s="126"/>
      <c r="J67" s="126"/>
    </row>
    <row r="68" spans="1:10" ht="17.25" x14ac:dyDescent="0.3">
      <c r="A68" s="65"/>
      <c r="B68" s="65"/>
      <c r="C68" s="65"/>
      <c r="D68" s="65"/>
      <c r="E68" s="137"/>
      <c r="F68" s="236">
        <v>0</v>
      </c>
      <c r="G68" s="236">
        <v>0</v>
      </c>
      <c r="H68" s="250"/>
      <c r="I68" s="143">
        <f>H68-G68</f>
        <v>0</v>
      </c>
      <c r="J68" s="237"/>
    </row>
    <row r="69" spans="1:10" ht="17.25" x14ac:dyDescent="0.3">
      <c r="A69" s="65"/>
      <c r="B69" s="65"/>
      <c r="C69" s="65"/>
      <c r="D69" s="65"/>
      <c r="E69" s="137"/>
      <c r="F69" s="236">
        <v>0</v>
      </c>
      <c r="G69" s="236">
        <v>0</v>
      </c>
      <c r="H69" s="250"/>
      <c r="I69" s="143">
        <f>H69-G69</f>
        <v>0</v>
      </c>
      <c r="J69" s="237"/>
    </row>
    <row r="70" spans="1:10" ht="18" thickBot="1" x14ac:dyDescent="0.35">
      <c r="A70" s="65"/>
      <c r="B70" s="65"/>
      <c r="C70" s="65"/>
      <c r="D70" s="65"/>
      <c r="E70" s="69"/>
      <c r="F70" s="70"/>
      <c r="G70" s="91"/>
      <c r="H70" s="251"/>
      <c r="I70" s="127">
        <f>H70-G70</f>
        <v>0</v>
      </c>
      <c r="J70" s="128"/>
    </row>
    <row r="71" spans="1:10" ht="18.75" thickTop="1" thickBot="1" x14ac:dyDescent="0.35">
      <c r="A71" s="65"/>
      <c r="B71" s="65"/>
      <c r="C71" s="65"/>
      <c r="D71" s="65"/>
      <c r="E71" s="245"/>
      <c r="F71" s="246"/>
      <c r="G71" s="247">
        <f>SUM(G70)</f>
        <v>0</v>
      </c>
      <c r="H71" s="246">
        <f>SUM(H68:H70)</f>
        <v>0</v>
      </c>
      <c r="I71" s="248">
        <f>H71-G71</f>
        <v>0</v>
      </c>
      <c r="J71" s="249"/>
    </row>
    <row r="72" spans="1:10" ht="18" thickTop="1" x14ac:dyDescent="0.3">
      <c r="A72" s="65"/>
      <c r="B72" s="65"/>
      <c r="C72" s="65"/>
      <c r="D72" s="109"/>
      <c r="E72" s="92"/>
      <c r="F72" s="93"/>
      <c r="G72" s="93"/>
      <c r="H72" s="93"/>
      <c r="I72" s="105"/>
      <c r="J72" s="106"/>
    </row>
    <row r="73" spans="1:10" ht="19.5" thickBot="1" x14ac:dyDescent="0.35">
      <c r="C73" s="303"/>
      <c r="D73" s="303"/>
      <c r="E73" s="303"/>
      <c r="F73" s="303"/>
      <c r="G73" s="303"/>
      <c r="H73" s="303"/>
      <c r="I73" s="303"/>
      <c r="J73" s="303"/>
    </row>
    <row r="74" spans="1:10" ht="19.5" thickBot="1" x14ac:dyDescent="0.35">
      <c r="C74" s="22"/>
      <c r="D74" s="317"/>
      <c r="E74" s="318"/>
      <c r="F74" s="319"/>
      <c r="G74" s="323"/>
      <c r="H74" s="324"/>
      <c r="I74" s="324"/>
      <c r="J74" s="325"/>
    </row>
    <row r="75" spans="1:10" ht="58.5" customHeight="1" thickBot="1" x14ac:dyDescent="0.35">
      <c r="C75" s="22"/>
      <c r="D75" s="320"/>
      <c r="E75" s="321"/>
      <c r="F75" s="322"/>
      <c r="G75" s="326"/>
      <c r="H75" s="327"/>
      <c r="I75" s="327"/>
      <c r="J75" s="328"/>
    </row>
    <row r="76" spans="1:10" ht="18" thickBot="1" x14ac:dyDescent="0.35">
      <c r="C76" s="65"/>
      <c r="D76" s="75"/>
      <c r="E76" s="75"/>
      <c r="F76" s="75"/>
      <c r="G76" s="193"/>
      <c r="H76" s="313"/>
      <c r="I76" s="314"/>
      <c r="J76" s="193"/>
    </row>
    <row r="77" spans="1:10" ht="17.25" x14ac:dyDescent="0.3">
      <c r="C77" s="81"/>
      <c r="D77" s="82"/>
      <c r="E77" s="82"/>
      <c r="F77" s="82"/>
      <c r="G77" s="206"/>
      <c r="H77" s="207"/>
      <c r="I77" s="208"/>
      <c r="J77" s="209"/>
    </row>
    <row r="78" spans="1:10" ht="17.25" x14ac:dyDescent="0.3">
      <c r="C78" s="83"/>
      <c r="D78" s="67"/>
      <c r="E78" s="67"/>
      <c r="F78" s="67"/>
      <c r="G78" s="201"/>
      <c r="H78" s="335"/>
      <c r="I78" s="336"/>
      <c r="J78" s="201"/>
    </row>
    <row r="79" spans="1:10" ht="17.25" x14ac:dyDescent="0.3">
      <c r="C79" s="78"/>
      <c r="D79" s="67"/>
      <c r="E79" s="67"/>
      <c r="F79" s="67"/>
      <c r="G79" s="201"/>
      <c r="H79" s="335"/>
      <c r="I79" s="336"/>
      <c r="J79" s="210"/>
    </row>
    <row r="80" spans="1:10" ht="17.25" x14ac:dyDescent="0.3">
      <c r="C80" s="83"/>
      <c r="D80" s="67"/>
      <c r="E80" s="67"/>
      <c r="F80" s="67"/>
      <c r="G80" s="201"/>
      <c r="H80" s="335"/>
      <c r="I80" s="336"/>
      <c r="J80" s="210"/>
    </row>
    <row r="81" spans="3:10" ht="18.75" x14ac:dyDescent="0.3">
      <c r="C81" s="78"/>
      <c r="D81" s="67"/>
      <c r="E81" s="67"/>
      <c r="F81" s="67"/>
      <c r="G81" s="201"/>
      <c r="H81" s="335"/>
      <c r="I81" s="336"/>
      <c r="J81" s="55"/>
    </row>
    <row r="82" spans="3:10" ht="18.75" x14ac:dyDescent="0.3">
      <c r="C82" s="78"/>
      <c r="D82" s="67"/>
      <c r="E82" s="67"/>
      <c r="F82" s="67"/>
      <c r="G82" s="201"/>
      <c r="H82" s="335"/>
      <c r="I82" s="336"/>
      <c r="J82" s="55"/>
    </row>
    <row r="83" spans="3:10" ht="18.75" x14ac:dyDescent="0.3">
      <c r="C83" s="83"/>
      <c r="D83" s="67"/>
      <c r="E83" s="67"/>
      <c r="F83" s="67"/>
      <c r="G83" s="201"/>
      <c r="H83" s="335"/>
      <c r="I83" s="336"/>
      <c r="J83" s="55"/>
    </row>
    <row r="84" spans="3:10" ht="18.75" x14ac:dyDescent="0.3">
      <c r="C84" s="83"/>
      <c r="D84" s="67"/>
      <c r="E84" s="67"/>
      <c r="F84" s="67"/>
      <c r="G84" s="201"/>
      <c r="H84" s="335"/>
      <c r="I84" s="336"/>
      <c r="J84" s="55"/>
    </row>
    <row r="85" spans="3:10" ht="17.25" x14ac:dyDescent="0.3">
      <c r="C85" s="83"/>
      <c r="D85" s="67"/>
      <c r="E85" s="67"/>
      <c r="F85" s="67"/>
      <c r="G85" s="211"/>
      <c r="H85" s="335"/>
      <c r="I85" s="336"/>
      <c r="J85" s="212"/>
    </row>
    <row r="86" spans="3:10" ht="18" thickBot="1" x14ac:dyDescent="0.35">
      <c r="C86" s="83"/>
      <c r="D86" s="67"/>
      <c r="E86" s="67"/>
      <c r="F86" s="67"/>
      <c r="G86" s="201"/>
      <c r="H86" s="332"/>
      <c r="I86" s="333"/>
      <c r="J86" s="213"/>
    </row>
    <row r="87" spans="3:10" ht="18" thickBot="1" x14ac:dyDescent="0.35">
      <c r="C87" s="79"/>
      <c r="D87" s="84"/>
      <c r="E87" s="84"/>
      <c r="F87" s="84"/>
      <c r="G87" s="214"/>
      <c r="H87" s="334"/>
      <c r="I87" s="331"/>
      <c r="J87" s="214"/>
    </row>
    <row r="90" spans="3:10" x14ac:dyDescent="0.25">
      <c r="C90" s="167"/>
      <c r="D90" s="168"/>
      <c r="E90" s="168"/>
      <c r="G90" s="168"/>
    </row>
    <row r="91" spans="3:10" x14ac:dyDescent="0.25">
      <c r="C91" s="167"/>
      <c r="D91" s="168"/>
      <c r="E91" s="168"/>
    </row>
    <row r="92" spans="3:10" x14ac:dyDescent="0.25">
      <c r="C92" s="167"/>
      <c r="D92" s="168"/>
      <c r="E92" s="168"/>
      <c r="G92" s="168"/>
    </row>
    <row r="93" spans="3:10" x14ac:dyDescent="0.25">
      <c r="C93" s="167"/>
      <c r="D93" s="168"/>
      <c r="E93" s="168"/>
      <c r="G93" s="168"/>
    </row>
    <row r="94" spans="3:10" x14ac:dyDescent="0.25">
      <c r="C94" s="167"/>
      <c r="D94" s="168"/>
      <c r="E94" s="168"/>
      <c r="G94" s="168"/>
    </row>
    <row r="95" spans="3:10" x14ac:dyDescent="0.25">
      <c r="C95" s="167"/>
    </row>
    <row r="96" spans="3:10" x14ac:dyDescent="0.25">
      <c r="C96" s="167"/>
      <c r="D96" s="169"/>
      <c r="E96" s="169"/>
      <c r="G96" s="169"/>
    </row>
    <row r="97" spans="3:4" x14ac:dyDescent="0.25">
      <c r="C97" s="167"/>
    </row>
    <row r="98" spans="3:4" x14ac:dyDescent="0.25">
      <c r="C98" s="167"/>
      <c r="D98" s="168"/>
    </row>
    <row r="99" spans="3:4" x14ac:dyDescent="0.25">
      <c r="C99" s="167"/>
      <c r="D99" s="168"/>
    </row>
    <row r="100" spans="3:4" x14ac:dyDescent="0.25">
      <c r="C100" s="167"/>
      <c r="D100" s="168"/>
    </row>
    <row r="101" spans="3:4" x14ac:dyDescent="0.25">
      <c r="C101" s="167"/>
      <c r="D101" s="168"/>
    </row>
    <row r="102" spans="3:4" x14ac:dyDescent="0.25">
      <c r="C102" s="167"/>
    </row>
    <row r="103" spans="3:4" x14ac:dyDescent="0.25">
      <c r="C103" s="167"/>
      <c r="D103" s="168"/>
    </row>
    <row r="104" spans="3:4" x14ac:dyDescent="0.25">
      <c r="C104" s="167"/>
      <c r="D104" s="168"/>
    </row>
    <row r="105" spans="3:4" x14ac:dyDescent="0.25">
      <c r="C105" s="167"/>
      <c r="D105" s="168"/>
    </row>
    <row r="106" spans="3:4" x14ac:dyDescent="0.25">
      <c r="C106" s="6"/>
      <c r="D106" s="169"/>
    </row>
    <row r="107" spans="3:4" x14ac:dyDescent="0.25">
      <c r="C107" s="167"/>
    </row>
    <row r="108" spans="3:4" x14ac:dyDescent="0.25">
      <c r="C108" s="167"/>
      <c r="D108" s="168"/>
    </row>
    <row r="110" spans="3:4" x14ac:dyDescent="0.25">
      <c r="C110" s="167"/>
    </row>
    <row r="112" spans="3:4" x14ac:dyDescent="0.25">
      <c r="C112" s="167"/>
    </row>
    <row r="113" spans="3:3" x14ac:dyDescent="0.25">
      <c r="C113" s="167"/>
    </row>
  </sheetData>
  <sheetProtection algorithmName="SHA-512" hashValue="rGuuy7evvyCVXPKVcLrT70S4hwR6LDmpC6wzT1VQeGF32kfF9O4Dffv0lyAuyhmrCTa+gMfn7tcIwoJfc6Ofkw==" saltValue="9akkml43e9cdgVJ8q54a9w==" spinCount="100000" sheet="1" objects="1" scenarios="1"/>
  <mergeCells count="30">
    <mergeCell ref="B45:C45"/>
    <mergeCell ref="B51:C51"/>
    <mergeCell ref="B58:C58"/>
    <mergeCell ref="B64:C64"/>
    <mergeCell ref="A66:C66"/>
    <mergeCell ref="B62:C62"/>
    <mergeCell ref="B35:C35"/>
    <mergeCell ref="A1:J1"/>
    <mergeCell ref="A2:J2"/>
    <mergeCell ref="A4:C4"/>
    <mergeCell ref="B5:C5"/>
    <mergeCell ref="B30:C30"/>
    <mergeCell ref="B15:C15"/>
    <mergeCell ref="B18:C18"/>
    <mergeCell ref="B22:C22"/>
    <mergeCell ref="D74:F75"/>
    <mergeCell ref="C73:J73"/>
    <mergeCell ref="G74:J74"/>
    <mergeCell ref="H86:I86"/>
    <mergeCell ref="H87:I87"/>
    <mergeCell ref="G75:J75"/>
    <mergeCell ref="H81:I81"/>
    <mergeCell ref="H82:I82"/>
    <mergeCell ref="H83:I83"/>
    <mergeCell ref="H84:I84"/>
    <mergeCell ref="H85:I85"/>
    <mergeCell ref="H76:I76"/>
    <mergeCell ref="H78:I78"/>
    <mergeCell ref="H79:I79"/>
    <mergeCell ref="H80:I80"/>
  </mergeCells>
  <pageMargins left="0.25" right="0.25" top="0.25" bottom="0.25" header="0.3" footer="0.3"/>
  <pageSetup paperSize="3" orientation="landscape" r:id="rId1"/>
  <rowBreaks count="1" manualBreakCount="1">
    <brk id="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6"/>
  <sheetViews>
    <sheetView topLeftCell="A16" workbookViewId="0">
      <selection activeCell="D3" sqref="D3"/>
    </sheetView>
  </sheetViews>
  <sheetFormatPr defaultRowHeight="15" x14ac:dyDescent="0.25"/>
  <cols>
    <col min="1" max="1" width="3.28515625" customWidth="1"/>
    <col min="2" max="2" width="4" customWidth="1"/>
    <col min="3" max="3" width="53.28515625" customWidth="1"/>
    <col min="4" max="6" width="16.7109375" customWidth="1"/>
    <col min="7" max="7" width="17.85546875" customWidth="1"/>
    <col min="8" max="10" width="16.7109375" customWidth="1"/>
  </cols>
  <sheetData>
    <row r="1" spans="1:11" ht="26.25" x14ac:dyDescent="0.4">
      <c r="A1" s="279" t="s">
        <v>508</v>
      </c>
      <c r="B1" s="279"/>
      <c r="C1" s="279"/>
      <c r="D1" s="279"/>
      <c r="E1" s="279"/>
      <c r="F1" s="279"/>
      <c r="G1" s="279"/>
      <c r="H1" s="279"/>
      <c r="I1" s="279"/>
      <c r="J1" s="279"/>
    </row>
    <row r="2" spans="1:11" ht="27" thickBot="1" x14ac:dyDescent="0.45">
      <c r="A2" s="279" t="s">
        <v>177</v>
      </c>
      <c r="B2" s="279"/>
      <c r="C2" s="279"/>
      <c r="D2" s="279"/>
      <c r="E2" s="279"/>
      <c r="F2" s="279"/>
      <c r="G2" s="279"/>
      <c r="H2" s="279"/>
      <c r="I2" s="279"/>
      <c r="J2" s="279"/>
    </row>
    <row r="3" spans="1:11" ht="66" customHeight="1" thickBot="1" x14ac:dyDescent="0.35">
      <c r="D3" s="26" t="s">
        <v>247</v>
      </c>
      <c r="E3" s="26" t="s">
        <v>511</v>
      </c>
      <c r="F3" s="85" t="s">
        <v>503</v>
      </c>
      <c r="G3" s="85" t="s">
        <v>516</v>
      </c>
      <c r="H3" s="197" t="s">
        <v>509</v>
      </c>
      <c r="I3" s="85" t="s">
        <v>505</v>
      </c>
      <c r="J3" s="85" t="s">
        <v>253</v>
      </c>
    </row>
    <row r="4" spans="1:11" ht="19.5" thickTop="1" x14ac:dyDescent="0.3">
      <c r="A4" s="280" t="s">
        <v>50</v>
      </c>
      <c r="B4" s="280"/>
      <c r="C4" s="329"/>
      <c r="D4" s="10"/>
      <c r="E4" s="2"/>
      <c r="F4" s="2"/>
      <c r="G4" s="2"/>
      <c r="H4" s="215"/>
      <c r="I4" s="2"/>
      <c r="J4" s="2"/>
    </row>
    <row r="5" spans="1:11" ht="18.75" x14ac:dyDescent="0.3">
      <c r="A5" s="22"/>
      <c r="B5" s="281" t="s">
        <v>1</v>
      </c>
      <c r="C5" s="281"/>
      <c r="D5" s="23"/>
      <c r="E5" s="23"/>
      <c r="F5" s="23"/>
      <c r="G5" s="3"/>
      <c r="H5" s="212"/>
      <c r="I5" s="3"/>
      <c r="J5" s="3"/>
    </row>
    <row r="6" spans="1:11" ht="18.75" x14ac:dyDescent="0.3">
      <c r="A6" s="22"/>
      <c r="B6" s="22"/>
      <c r="C6" s="22" t="s">
        <v>4</v>
      </c>
      <c r="D6" s="24">
        <v>5450</v>
      </c>
      <c r="E6" s="24">
        <v>7500</v>
      </c>
      <c r="F6" s="24">
        <v>0</v>
      </c>
      <c r="G6" s="24">
        <v>5000</v>
      </c>
      <c r="H6" s="55">
        <v>1000</v>
      </c>
      <c r="I6" s="149">
        <f>H6-G6</f>
        <v>-4000</v>
      </c>
      <c r="J6" s="41">
        <f>I6/G6</f>
        <v>-0.8</v>
      </c>
      <c r="K6" t="s">
        <v>367</v>
      </c>
    </row>
    <row r="7" spans="1:11" ht="18.75" x14ac:dyDescent="0.3">
      <c r="A7" s="22"/>
      <c r="B7" s="22"/>
      <c r="C7" s="22" t="s">
        <v>51</v>
      </c>
      <c r="D7" s="24">
        <v>5000</v>
      </c>
      <c r="E7" s="24">
        <v>5000</v>
      </c>
      <c r="F7" s="102">
        <v>5000</v>
      </c>
      <c r="G7" s="102">
        <v>270</v>
      </c>
      <c r="H7" s="186"/>
      <c r="I7" s="149">
        <f t="shared" ref="I7:I8" si="0">H7-G7</f>
        <v>-270</v>
      </c>
      <c r="J7" s="41">
        <f>I7/G7</f>
        <v>-1</v>
      </c>
    </row>
    <row r="8" spans="1:11" ht="18.75" x14ac:dyDescent="0.3">
      <c r="A8" s="22"/>
      <c r="B8" s="22"/>
      <c r="C8" s="22" t="s">
        <v>6</v>
      </c>
      <c r="D8" s="24">
        <v>250</v>
      </c>
      <c r="E8" s="24">
        <v>270</v>
      </c>
      <c r="F8" s="24">
        <v>270</v>
      </c>
      <c r="G8" s="24"/>
      <c r="H8" s="55"/>
      <c r="I8" s="149">
        <f t="shared" si="0"/>
        <v>0</v>
      </c>
      <c r="J8" s="41" t="e">
        <f>I8/G8</f>
        <v>#DIV/0!</v>
      </c>
    </row>
    <row r="9" spans="1:11" ht="18.75" x14ac:dyDescent="0.3">
      <c r="A9" s="22"/>
      <c r="B9" s="281" t="s">
        <v>55</v>
      </c>
      <c r="C9" s="281"/>
      <c r="D9" s="24"/>
      <c r="E9" s="24"/>
      <c r="F9" s="24"/>
      <c r="G9" s="24"/>
      <c r="H9" s="55"/>
      <c r="I9" s="149"/>
      <c r="J9" s="41"/>
    </row>
    <row r="10" spans="1:11" ht="18.75" x14ac:dyDescent="0.3">
      <c r="A10" s="22"/>
      <c r="B10" s="22"/>
      <c r="C10" s="22" t="s">
        <v>45</v>
      </c>
      <c r="D10" s="24">
        <v>0</v>
      </c>
      <c r="E10" s="24">
        <v>0</v>
      </c>
      <c r="F10" s="24">
        <v>0</v>
      </c>
      <c r="G10" s="24">
        <v>0</v>
      </c>
      <c r="H10" s="55">
        <v>0</v>
      </c>
      <c r="I10" s="149">
        <f>H10-G10</f>
        <v>0</v>
      </c>
      <c r="J10" s="41">
        <v>0</v>
      </c>
    </row>
    <row r="11" spans="1:11" ht="18.75" x14ac:dyDescent="0.3">
      <c r="A11" s="22"/>
      <c r="B11" s="281" t="s">
        <v>0</v>
      </c>
      <c r="C11" s="281"/>
      <c r="D11" s="24"/>
      <c r="E11" s="24"/>
      <c r="F11" s="24"/>
      <c r="G11" s="24"/>
      <c r="H11" s="55"/>
      <c r="I11" s="149"/>
      <c r="J11" s="41"/>
    </row>
    <row r="12" spans="1:11" ht="18.75" x14ac:dyDescent="0.3">
      <c r="A12" s="22"/>
      <c r="B12" s="22"/>
      <c r="C12" s="22" t="s">
        <v>46</v>
      </c>
      <c r="D12" s="24">
        <v>500</v>
      </c>
      <c r="E12" s="24">
        <v>1500</v>
      </c>
      <c r="F12" s="102">
        <v>1500</v>
      </c>
      <c r="G12" s="102">
        <v>4682</v>
      </c>
      <c r="H12" s="186">
        <v>2000</v>
      </c>
      <c r="I12" s="149">
        <f t="shared" ref="I12:I14" si="1">H12-G12</f>
        <v>-2682</v>
      </c>
      <c r="J12" s="41">
        <f t="shared" ref="J12:J14" si="2">I12/G12</f>
        <v>-0.57283212302434861</v>
      </c>
      <c r="K12" t="s">
        <v>368</v>
      </c>
    </row>
    <row r="13" spans="1:11" ht="18.75" x14ac:dyDescent="0.3">
      <c r="A13" s="22"/>
      <c r="B13" s="22"/>
      <c r="C13" s="22" t="s">
        <v>64</v>
      </c>
      <c r="D13" s="24">
        <v>200</v>
      </c>
      <c r="E13" s="24">
        <v>200</v>
      </c>
      <c r="F13" s="102">
        <v>200</v>
      </c>
      <c r="G13" s="102">
        <v>200</v>
      </c>
      <c r="H13" s="186">
        <v>200</v>
      </c>
      <c r="I13" s="149">
        <f t="shared" si="1"/>
        <v>0</v>
      </c>
      <c r="J13" s="41">
        <f t="shared" si="2"/>
        <v>0</v>
      </c>
      <c r="K13" t="s">
        <v>369</v>
      </c>
    </row>
    <row r="14" spans="1:11" ht="18.75" x14ac:dyDescent="0.3">
      <c r="A14" s="22"/>
      <c r="B14" s="22"/>
      <c r="C14" s="22" t="s">
        <v>176</v>
      </c>
      <c r="D14" s="24">
        <v>280</v>
      </c>
      <c r="E14" s="24">
        <v>280</v>
      </c>
      <c r="F14" s="102">
        <v>280</v>
      </c>
      <c r="G14" s="102">
        <v>3335</v>
      </c>
      <c r="H14" s="186">
        <v>3335</v>
      </c>
      <c r="I14" s="149">
        <f t="shared" si="1"/>
        <v>0</v>
      </c>
      <c r="J14" s="41">
        <f t="shared" si="2"/>
        <v>0</v>
      </c>
      <c r="K14" t="s">
        <v>370</v>
      </c>
    </row>
    <row r="15" spans="1:11" ht="18.75" x14ac:dyDescent="0.3">
      <c r="A15" s="22"/>
      <c r="B15" s="281" t="s">
        <v>18</v>
      </c>
      <c r="C15" s="281"/>
      <c r="D15" s="24"/>
      <c r="E15" s="24"/>
      <c r="F15" s="24"/>
      <c r="G15" s="24"/>
      <c r="H15" s="55"/>
      <c r="I15" s="149"/>
      <c r="J15" s="41"/>
    </row>
    <row r="16" spans="1:11" ht="18.75" x14ac:dyDescent="0.3">
      <c r="A16" s="22"/>
      <c r="B16" s="22"/>
      <c r="C16" s="22" t="s">
        <v>19</v>
      </c>
      <c r="D16" s="24">
        <v>2000</v>
      </c>
      <c r="E16" s="24">
        <v>3250</v>
      </c>
      <c r="F16" s="24">
        <v>5000</v>
      </c>
      <c r="G16" s="24">
        <v>7000</v>
      </c>
      <c r="H16" s="55">
        <v>5000</v>
      </c>
      <c r="I16" s="149">
        <f t="shared" ref="I16:I17" si="3">H16-G16</f>
        <v>-2000</v>
      </c>
      <c r="J16" s="41">
        <f t="shared" ref="J16:J17" si="4">I16/G16</f>
        <v>-0.2857142857142857</v>
      </c>
      <c r="K16" t="s">
        <v>371</v>
      </c>
    </row>
    <row r="17" spans="1:13" ht="19.5" thickBot="1" x14ac:dyDescent="0.35">
      <c r="A17" s="22"/>
      <c r="B17" s="22"/>
      <c r="C17" s="22" t="s">
        <v>36</v>
      </c>
      <c r="D17" s="28">
        <v>3500</v>
      </c>
      <c r="E17" s="28">
        <v>5000</v>
      </c>
      <c r="F17" s="28">
        <v>5000</v>
      </c>
      <c r="G17" s="28">
        <v>5000</v>
      </c>
      <c r="H17" s="196">
        <v>7000</v>
      </c>
      <c r="I17" s="149">
        <f t="shared" si="3"/>
        <v>2000</v>
      </c>
      <c r="J17" s="41">
        <f t="shared" si="4"/>
        <v>0.4</v>
      </c>
      <c r="K17" t="s">
        <v>372</v>
      </c>
    </row>
    <row r="18" spans="1:13" ht="41.25" customHeight="1" thickBot="1" x14ac:dyDescent="0.35">
      <c r="A18" s="276" t="s">
        <v>56</v>
      </c>
      <c r="B18" s="277"/>
      <c r="C18" s="278"/>
      <c r="D18" s="29">
        <f>SUM(D6:D17)</f>
        <v>17180</v>
      </c>
      <c r="E18" s="29">
        <f t="shared" ref="E18:H18" si="5">SUM(E6:E17)</f>
        <v>23000</v>
      </c>
      <c r="F18" s="29">
        <f t="shared" si="5"/>
        <v>17250</v>
      </c>
      <c r="G18" s="29">
        <f t="shared" si="5"/>
        <v>25487</v>
      </c>
      <c r="H18" s="261">
        <f t="shared" si="5"/>
        <v>18535</v>
      </c>
      <c r="I18" s="29" t="s">
        <v>33</v>
      </c>
      <c r="J18" s="44" t="e">
        <f>I18/G18</f>
        <v>#VALUE!</v>
      </c>
    </row>
    <row r="20" spans="1:13" ht="18" thickBot="1" x14ac:dyDescent="0.35">
      <c r="E20" s="69"/>
      <c r="F20" s="70"/>
      <c r="G20" s="70"/>
      <c r="H20" s="70"/>
      <c r="I20" s="127"/>
      <c r="J20" s="128"/>
    </row>
    <row r="21" spans="1:13" ht="18.75" thickTop="1" thickBot="1" x14ac:dyDescent="0.35">
      <c r="E21" s="73"/>
      <c r="F21" s="74"/>
      <c r="G21" s="104"/>
      <c r="H21" s="74"/>
      <c r="I21" s="129"/>
      <c r="J21" s="130"/>
    </row>
    <row r="22" spans="1:13" ht="20.25" thickTop="1" thickBot="1" x14ac:dyDescent="0.35">
      <c r="C22" s="303"/>
      <c r="D22" s="303"/>
      <c r="E22" s="303"/>
      <c r="F22" s="303"/>
      <c r="G22" s="303"/>
      <c r="H22" s="303"/>
      <c r="I22" s="303"/>
      <c r="J22" s="303"/>
    </row>
    <row r="23" spans="1:13" ht="19.5" thickBot="1" x14ac:dyDescent="0.35">
      <c r="C23" s="22"/>
      <c r="D23" s="304"/>
      <c r="E23" s="304"/>
      <c r="F23" s="304"/>
      <c r="G23" s="96"/>
      <c r="H23" s="182"/>
      <c r="I23" s="47"/>
      <c r="J23" s="183"/>
    </row>
    <row r="24" spans="1:13" ht="19.5" thickBot="1" x14ac:dyDescent="0.35">
      <c r="C24" s="22"/>
      <c r="D24" s="63"/>
      <c r="E24" s="63"/>
      <c r="F24" s="63"/>
      <c r="G24" s="63"/>
      <c r="H24" s="326"/>
      <c r="I24" s="342"/>
      <c r="J24" s="343"/>
      <c r="M24" s="97"/>
    </row>
    <row r="25" spans="1:13" ht="18" thickBot="1" x14ac:dyDescent="0.35">
      <c r="C25" s="65"/>
      <c r="D25" s="75"/>
      <c r="E25" s="75"/>
      <c r="F25" s="75"/>
      <c r="G25" s="75"/>
      <c r="H25" s="193"/>
      <c r="I25" s="193"/>
      <c r="J25" s="193"/>
    </row>
    <row r="26" spans="1:13" ht="17.25" x14ac:dyDescent="0.3">
      <c r="C26" s="81"/>
      <c r="D26" s="82"/>
      <c r="E26" s="82"/>
      <c r="F26" s="82"/>
      <c r="G26" s="82"/>
      <c r="H26" s="206"/>
      <c r="I26" s="206"/>
      <c r="J26" s="209"/>
    </row>
    <row r="27" spans="1:13" ht="17.25" x14ac:dyDescent="0.3">
      <c r="C27" s="78"/>
      <c r="D27" s="67"/>
      <c r="E27" s="67"/>
      <c r="F27" s="67"/>
      <c r="G27" s="67"/>
      <c r="H27" s="201"/>
      <c r="I27" s="201"/>
      <c r="J27" s="212"/>
    </row>
    <row r="28" spans="1:13" ht="17.25" x14ac:dyDescent="0.3">
      <c r="C28" s="83"/>
      <c r="D28" s="67"/>
      <c r="E28" s="67"/>
      <c r="F28" s="67"/>
      <c r="G28" s="67"/>
      <c r="H28" s="201"/>
      <c r="I28" s="201"/>
      <c r="J28" s="212"/>
    </row>
    <row r="29" spans="1:13" ht="18.75" x14ac:dyDescent="0.3">
      <c r="C29" s="78"/>
      <c r="D29" s="67"/>
      <c r="E29" s="67"/>
      <c r="F29" s="67"/>
      <c r="G29" s="67"/>
      <c r="H29" s="201"/>
      <c r="I29" s="201"/>
      <c r="J29" s="216"/>
    </row>
    <row r="30" spans="1:13" ht="18.75" x14ac:dyDescent="0.3">
      <c r="C30" s="78"/>
      <c r="D30" s="67"/>
      <c r="E30" s="67"/>
      <c r="F30" s="67"/>
      <c r="G30" s="67"/>
      <c r="H30" s="201"/>
      <c r="I30" s="201"/>
      <c r="J30" s="216"/>
    </row>
    <row r="31" spans="1:13" ht="18" thickBot="1" x14ac:dyDescent="0.35">
      <c r="C31" s="83"/>
      <c r="D31" s="67"/>
      <c r="E31" s="67"/>
      <c r="F31" s="67"/>
      <c r="G31" s="67"/>
      <c r="H31" s="201"/>
      <c r="I31" s="201"/>
      <c r="J31" s="217"/>
    </row>
    <row r="32" spans="1:13" ht="18" thickBot="1" x14ac:dyDescent="0.35">
      <c r="C32" s="79"/>
      <c r="D32" s="84"/>
      <c r="E32" s="84"/>
      <c r="F32" s="84"/>
      <c r="G32" s="84"/>
      <c r="H32" s="84"/>
      <c r="I32" s="84"/>
      <c r="J32" s="84"/>
    </row>
    <row r="34" spans="3:6" x14ac:dyDescent="0.25">
      <c r="C34" s="167"/>
      <c r="F34" s="167"/>
    </row>
    <row r="36" spans="3:6" x14ac:dyDescent="0.25">
      <c r="C36" s="167"/>
    </row>
  </sheetData>
  <sheetProtection algorithmName="SHA-512" hashValue="jTf3KeHKbLrspiiSKiXlUIsGI3iEP/cujdMF9Dkpmo++5f1Nno6Qss8ilg/9iBIzAPfKRW2yLMIMexcyAuIFuQ==" saltValue="qLxpVOnvVE9Neaq3zfoitg==" spinCount="100000" sheet="1" objects="1" scenarios="1"/>
  <mergeCells count="11">
    <mergeCell ref="B11:C11"/>
    <mergeCell ref="A1:J1"/>
    <mergeCell ref="A2:J2"/>
    <mergeCell ref="A4:C4"/>
    <mergeCell ref="B5:C5"/>
    <mergeCell ref="B9:C9"/>
    <mergeCell ref="C22:J22"/>
    <mergeCell ref="D23:F23"/>
    <mergeCell ref="H24:J24"/>
    <mergeCell ref="B15:C15"/>
    <mergeCell ref="A18:C18"/>
  </mergeCells>
  <pageMargins left="0.7" right="0.7" top="0.5" bottom="0.25" header="0.3" footer="0.3"/>
  <pageSetup paperSize="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60"/>
  <sheetViews>
    <sheetView workbookViewId="0">
      <selection activeCell="D2" sqref="D2"/>
    </sheetView>
  </sheetViews>
  <sheetFormatPr defaultRowHeight="15" x14ac:dyDescent="0.25"/>
  <cols>
    <col min="1" max="1" width="3.85546875" customWidth="1"/>
    <col min="2" max="2" width="4.42578125" customWidth="1"/>
    <col min="3" max="3" width="61.28515625" customWidth="1"/>
    <col min="4" max="4" width="16.28515625" customWidth="1"/>
    <col min="5" max="5" width="20.28515625" customWidth="1"/>
    <col min="6" max="6" width="16.28515625" customWidth="1"/>
    <col min="7" max="7" width="17.140625" customWidth="1"/>
    <col min="8" max="8" width="16.28515625" customWidth="1"/>
    <col min="9" max="10" width="16.28515625" style="147" customWidth="1"/>
  </cols>
  <sheetData>
    <row r="1" spans="1:18" ht="24" customHeight="1" thickBot="1" x14ac:dyDescent="0.45">
      <c r="A1" s="279" t="s">
        <v>517</v>
      </c>
      <c r="B1" s="279"/>
      <c r="C1" s="279"/>
      <c r="D1" s="279"/>
      <c r="E1" s="279"/>
      <c r="F1" s="279"/>
      <c r="G1" s="279"/>
      <c r="H1" s="279"/>
      <c r="I1" s="279"/>
      <c r="J1" s="279"/>
    </row>
    <row r="2" spans="1:18" ht="54" customHeight="1" thickBot="1" x14ac:dyDescent="0.35">
      <c r="D2" s="26" t="s">
        <v>247</v>
      </c>
      <c r="E2" s="26" t="s">
        <v>511</v>
      </c>
      <c r="F2" s="85" t="s">
        <v>503</v>
      </c>
      <c r="G2" s="85" t="s">
        <v>510</v>
      </c>
      <c r="H2" s="197" t="s">
        <v>518</v>
      </c>
      <c r="I2" s="140" t="s">
        <v>505</v>
      </c>
      <c r="J2" s="140" t="s">
        <v>253</v>
      </c>
    </row>
    <row r="3" spans="1:18" ht="18" customHeight="1" thickTop="1" x14ac:dyDescent="0.3">
      <c r="A3" s="337" t="s">
        <v>61</v>
      </c>
      <c r="B3" s="337"/>
      <c r="C3" s="337"/>
      <c r="D3" s="64"/>
      <c r="E3" s="64"/>
      <c r="F3" s="64"/>
      <c r="G3" s="64"/>
      <c r="H3" s="218"/>
      <c r="I3" s="141"/>
      <c r="J3" s="141"/>
    </row>
    <row r="4" spans="1:18" ht="15.75" customHeight="1" thickBot="1" x14ac:dyDescent="0.35">
      <c r="A4" s="65"/>
      <c r="B4" s="305" t="s">
        <v>1</v>
      </c>
      <c r="C4" s="305"/>
      <c r="D4" s="66"/>
      <c r="E4" s="66"/>
      <c r="F4" s="66"/>
      <c r="G4" s="66"/>
      <c r="H4" s="219"/>
      <c r="I4" s="142"/>
      <c r="J4" s="142"/>
    </row>
    <row r="5" spans="1:18" ht="32.25" thickBot="1" x14ac:dyDescent="0.35">
      <c r="A5" s="65"/>
      <c r="B5" s="65"/>
      <c r="C5" s="65" t="s">
        <v>62</v>
      </c>
      <c r="D5" s="67">
        <v>329458</v>
      </c>
      <c r="E5" s="72">
        <v>313800</v>
      </c>
      <c r="F5" s="67">
        <v>353086</v>
      </c>
      <c r="G5" s="67">
        <v>393725</v>
      </c>
      <c r="H5" s="201">
        <v>393734.8</v>
      </c>
      <c r="I5" s="100">
        <f>H5-G5</f>
        <v>9.7999999999883585</v>
      </c>
      <c r="J5" s="87">
        <f>I5/G5</f>
        <v>2.4890469236112409E-5</v>
      </c>
      <c r="K5" t="s">
        <v>497</v>
      </c>
      <c r="P5" s="269" t="s">
        <v>373</v>
      </c>
      <c r="Q5" s="270">
        <v>29.53</v>
      </c>
      <c r="R5" s="270">
        <v>32.03</v>
      </c>
    </row>
    <row r="6" spans="1:18" ht="48" thickBot="1" x14ac:dyDescent="0.35">
      <c r="A6" s="65"/>
      <c r="B6" s="65"/>
      <c r="C6" s="65" t="s">
        <v>3</v>
      </c>
      <c r="D6" s="67">
        <v>17500</v>
      </c>
      <c r="E6" s="67">
        <v>15000</v>
      </c>
      <c r="F6" s="100">
        <v>35000</v>
      </c>
      <c r="G6" s="100">
        <v>56790</v>
      </c>
      <c r="H6" s="202">
        <v>56790</v>
      </c>
      <c r="I6" s="100">
        <f>H6-G6</f>
        <v>0</v>
      </c>
      <c r="J6" s="87">
        <f t="shared" ref="J6:J9" si="0">I6/G6</f>
        <v>0</v>
      </c>
      <c r="K6" t="s">
        <v>379</v>
      </c>
      <c r="P6" s="271" t="s">
        <v>374</v>
      </c>
      <c r="Q6" s="273">
        <v>25.81</v>
      </c>
      <c r="R6" s="273">
        <v>28.31</v>
      </c>
    </row>
    <row r="7" spans="1:18" ht="32.25" thickBot="1" x14ac:dyDescent="0.35">
      <c r="A7" s="65"/>
      <c r="B7" s="65"/>
      <c r="C7" s="65" t="s">
        <v>4</v>
      </c>
      <c r="D7" s="67">
        <v>0</v>
      </c>
      <c r="E7" s="67">
        <v>2000</v>
      </c>
      <c r="F7" s="100">
        <v>3500</v>
      </c>
      <c r="G7" s="100">
        <v>5000</v>
      </c>
      <c r="H7" s="202">
        <v>5000</v>
      </c>
      <c r="I7" s="100">
        <f t="shared" ref="I7:I9" si="1">H7-G7</f>
        <v>0</v>
      </c>
      <c r="J7" s="87">
        <f t="shared" si="0"/>
        <v>0</v>
      </c>
      <c r="K7" t="s">
        <v>380</v>
      </c>
      <c r="P7" s="271" t="s">
        <v>375</v>
      </c>
      <c r="Q7" s="273">
        <v>24.18</v>
      </c>
      <c r="R7" s="273">
        <v>26.68</v>
      </c>
    </row>
    <row r="8" spans="1:18" ht="32.25" thickBot="1" x14ac:dyDescent="0.35">
      <c r="A8" s="65"/>
      <c r="B8" s="65"/>
      <c r="C8" s="65" t="s">
        <v>5</v>
      </c>
      <c r="D8" s="67">
        <v>1000</v>
      </c>
      <c r="E8" s="67">
        <v>500</v>
      </c>
      <c r="F8" s="100">
        <v>2100</v>
      </c>
      <c r="G8" s="100">
        <v>2100</v>
      </c>
      <c r="H8" s="202">
        <v>1500</v>
      </c>
      <c r="I8" s="100">
        <f t="shared" si="1"/>
        <v>-600</v>
      </c>
      <c r="J8" s="87">
        <f t="shared" si="0"/>
        <v>-0.2857142857142857</v>
      </c>
      <c r="K8" t="s">
        <v>381</v>
      </c>
      <c r="P8" s="271" t="s">
        <v>376</v>
      </c>
      <c r="Q8" s="273">
        <v>27.81</v>
      </c>
      <c r="R8" s="273">
        <v>30.31</v>
      </c>
    </row>
    <row r="9" spans="1:18" ht="18" thickBot="1" x14ac:dyDescent="0.35">
      <c r="A9" s="65"/>
      <c r="B9" s="65"/>
      <c r="C9" s="65" t="s">
        <v>6</v>
      </c>
      <c r="D9" s="67">
        <v>0</v>
      </c>
      <c r="E9" s="67">
        <v>0</v>
      </c>
      <c r="F9" s="100">
        <v>0</v>
      </c>
      <c r="G9" s="100">
        <v>0</v>
      </c>
      <c r="H9" s="202">
        <v>0</v>
      </c>
      <c r="I9" s="100">
        <f t="shared" si="1"/>
        <v>0</v>
      </c>
      <c r="J9" s="87" t="e">
        <f t="shared" si="0"/>
        <v>#DIV/0!</v>
      </c>
      <c r="P9" s="268"/>
    </row>
    <row r="10" spans="1:18" ht="48" thickBot="1" x14ac:dyDescent="0.35">
      <c r="A10" s="65"/>
      <c r="B10" s="65"/>
      <c r="C10" s="65" t="s">
        <v>259</v>
      </c>
      <c r="D10" s="67">
        <v>0</v>
      </c>
      <c r="E10" s="67">
        <v>0</v>
      </c>
      <c r="F10" s="100">
        <v>0</v>
      </c>
      <c r="G10" s="100">
        <v>0</v>
      </c>
      <c r="H10" s="202">
        <v>0</v>
      </c>
      <c r="I10" s="100">
        <f t="shared" ref="I10" si="2">H10-G10</f>
        <v>0</v>
      </c>
      <c r="J10" s="87" t="e">
        <f t="shared" ref="J10" si="3">I10/G10</f>
        <v>#DIV/0!</v>
      </c>
      <c r="P10" s="269" t="s">
        <v>377</v>
      </c>
      <c r="Q10" s="270">
        <v>32.96</v>
      </c>
      <c r="R10" s="270">
        <v>35.46</v>
      </c>
    </row>
    <row r="11" spans="1:18" ht="18" thickBot="1" x14ac:dyDescent="0.35">
      <c r="A11" s="65"/>
      <c r="B11" s="65"/>
      <c r="C11" s="65" t="s">
        <v>260</v>
      </c>
      <c r="D11" s="67">
        <v>0</v>
      </c>
      <c r="E11" s="67">
        <v>0</v>
      </c>
      <c r="F11" s="100">
        <v>0</v>
      </c>
      <c r="G11" s="100">
        <v>0</v>
      </c>
      <c r="H11" s="202">
        <v>0</v>
      </c>
      <c r="I11" s="100">
        <f t="shared" ref="I11:I12" si="4">H11-G11</f>
        <v>0</v>
      </c>
      <c r="J11" s="87" t="e">
        <f t="shared" ref="J11:J12" si="5">I11/G11</f>
        <v>#DIV/0!</v>
      </c>
      <c r="P11" s="268"/>
    </row>
    <row r="12" spans="1:18" ht="18" thickBot="1" x14ac:dyDescent="0.35">
      <c r="A12" s="65"/>
      <c r="B12" s="65"/>
      <c r="C12" s="65" t="s">
        <v>261</v>
      </c>
      <c r="D12" s="67">
        <v>0</v>
      </c>
      <c r="E12" s="67">
        <v>0</v>
      </c>
      <c r="F12" s="100">
        <v>0</v>
      </c>
      <c r="G12" s="100">
        <v>0</v>
      </c>
      <c r="H12" s="202">
        <v>5500</v>
      </c>
      <c r="I12" s="100">
        <f t="shared" si="4"/>
        <v>5500</v>
      </c>
      <c r="J12" s="87" t="e">
        <f t="shared" si="5"/>
        <v>#DIV/0!</v>
      </c>
      <c r="K12" s="268" t="s">
        <v>382</v>
      </c>
      <c r="P12" s="269" t="s">
        <v>378</v>
      </c>
      <c r="Q12" s="270">
        <v>34</v>
      </c>
      <c r="R12" s="270">
        <v>36.5</v>
      </c>
    </row>
    <row r="13" spans="1:18" ht="17.25" x14ac:dyDescent="0.3">
      <c r="A13" s="65"/>
      <c r="B13" s="305" t="s">
        <v>94</v>
      </c>
      <c r="C13" s="305"/>
      <c r="D13" s="67"/>
      <c r="E13" s="67"/>
      <c r="F13" s="100"/>
      <c r="G13" s="100"/>
      <c r="H13" s="202"/>
      <c r="I13" s="100"/>
      <c r="J13" s="87"/>
      <c r="K13" s="268" t="s">
        <v>383</v>
      </c>
    </row>
    <row r="14" spans="1:18" ht="17.25" x14ac:dyDescent="0.3">
      <c r="A14" s="65"/>
      <c r="B14" s="65"/>
      <c r="C14" s="65" t="s">
        <v>258</v>
      </c>
      <c r="D14" s="67">
        <v>0</v>
      </c>
      <c r="E14" s="67">
        <v>0</v>
      </c>
      <c r="F14" s="100">
        <v>0</v>
      </c>
      <c r="G14" s="100">
        <v>0</v>
      </c>
      <c r="H14" s="202">
        <v>0</v>
      </c>
      <c r="I14" s="100">
        <f t="shared" ref="I14:I15" si="6">H14-G14</f>
        <v>0</v>
      </c>
      <c r="J14" s="87" t="e">
        <f t="shared" ref="J14" si="7">I14/G14</f>
        <v>#DIV/0!</v>
      </c>
      <c r="K14" s="268" t="s">
        <v>384</v>
      </c>
    </row>
    <row r="15" spans="1:18" ht="17.25" x14ac:dyDescent="0.3">
      <c r="A15" s="65"/>
      <c r="B15" s="65"/>
      <c r="C15" s="65" t="s">
        <v>96</v>
      </c>
      <c r="D15" s="67">
        <v>0</v>
      </c>
      <c r="E15" s="67">
        <v>0</v>
      </c>
      <c r="F15" s="100">
        <v>0</v>
      </c>
      <c r="G15" s="100">
        <v>0</v>
      </c>
      <c r="H15" s="202">
        <v>47024</v>
      </c>
      <c r="I15" s="100">
        <f t="shared" si="6"/>
        <v>47024</v>
      </c>
      <c r="J15" s="87" t="s">
        <v>386</v>
      </c>
      <c r="K15" s="268" t="s">
        <v>385</v>
      </c>
    </row>
    <row r="16" spans="1:18" ht="17.25" x14ac:dyDescent="0.3">
      <c r="A16" s="65"/>
      <c r="B16" s="305" t="s">
        <v>97</v>
      </c>
      <c r="C16" s="305"/>
      <c r="D16" s="67"/>
      <c r="E16" s="67"/>
      <c r="F16" s="100"/>
      <c r="G16" s="100"/>
      <c r="H16" s="202"/>
      <c r="I16" s="100"/>
      <c r="J16" s="87"/>
    </row>
    <row r="17" spans="1:11" ht="17.25" x14ac:dyDescent="0.3">
      <c r="A17" s="65"/>
      <c r="B17" s="65"/>
      <c r="C17" s="65" t="s">
        <v>98</v>
      </c>
      <c r="D17" s="67">
        <v>0</v>
      </c>
      <c r="E17" s="67">
        <v>0</v>
      </c>
      <c r="F17" s="100">
        <v>0</v>
      </c>
      <c r="G17" s="100">
        <v>0</v>
      </c>
      <c r="H17" s="202">
        <v>28583</v>
      </c>
      <c r="I17" s="100">
        <f t="shared" ref="I17:I19" si="8">H17-G17</f>
        <v>28583</v>
      </c>
      <c r="J17" s="87" t="e">
        <f t="shared" ref="J17:J19" si="9">I17/G17</f>
        <v>#DIV/0!</v>
      </c>
      <c r="K17" s="268" t="s">
        <v>387</v>
      </c>
    </row>
    <row r="18" spans="1:11" ht="17.25" x14ac:dyDescent="0.3">
      <c r="A18" s="65"/>
      <c r="B18" s="65"/>
      <c r="C18" s="65" t="s">
        <v>99</v>
      </c>
      <c r="D18" s="67">
        <v>0</v>
      </c>
      <c r="E18" s="67">
        <v>0</v>
      </c>
      <c r="F18" s="100">
        <v>0</v>
      </c>
      <c r="G18" s="100">
        <v>0</v>
      </c>
      <c r="H18" s="202">
        <v>6685</v>
      </c>
      <c r="I18" s="100">
        <f t="shared" si="8"/>
        <v>6685</v>
      </c>
      <c r="J18" s="87" t="e">
        <f t="shared" si="9"/>
        <v>#DIV/0!</v>
      </c>
      <c r="K18" s="268" t="s">
        <v>387</v>
      </c>
    </row>
    <row r="19" spans="1:11" ht="17.25" x14ac:dyDescent="0.3">
      <c r="A19" s="65"/>
      <c r="B19" s="65"/>
      <c r="C19" s="65" t="s">
        <v>262</v>
      </c>
      <c r="D19" s="67">
        <v>0</v>
      </c>
      <c r="E19" s="67">
        <v>0</v>
      </c>
      <c r="F19" s="100">
        <v>0</v>
      </c>
      <c r="G19" s="100">
        <v>0</v>
      </c>
      <c r="H19" s="202">
        <v>2305</v>
      </c>
      <c r="I19" s="100">
        <f t="shared" si="8"/>
        <v>2305</v>
      </c>
      <c r="J19" s="87" t="e">
        <f t="shared" si="9"/>
        <v>#DIV/0!</v>
      </c>
      <c r="K19" s="268" t="s">
        <v>387</v>
      </c>
    </row>
    <row r="20" spans="1:11" ht="17.25" x14ac:dyDescent="0.3">
      <c r="A20" s="65"/>
      <c r="B20" s="309" t="s">
        <v>110</v>
      </c>
      <c r="C20" s="309"/>
      <c r="D20" s="67"/>
      <c r="E20" s="67"/>
      <c r="F20" s="100"/>
      <c r="G20" s="100"/>
      <c r="H20" s="202"/>
      <c r="I20" s="100"/>
      <c r="J20" s="87"/>
    </row>
    <row r="21" spans="1:11" ht="17.25" x14ac:dyDescent="0.3">
      <c r="A21" s="65"/>
      <c r="B21" s="65"/>
      <c r="C21" s="65" t="s">
        <v>102</v>
      </c>
      <c r="D21" s="67">
        <v>0</v>
      </c>
      <c r="E21" s="67">
        <v>0</v>
      </c>
      <c r="F21" s="100">
        <v>0</v>
      </c>
      <c r="G21" s="100">
        <v>0</v>
      </c>
      <c r="H21" s="202">
        <v>0</v>
      </c>
      <c r="I21" s="100">
        <f t="shared" ref="I21:I27" si="10">H21-G21</f>
        <v>0</v>
      </c>
      <c r="J21" s="87" t="e">
        <f t="shared" ref="J21:J27" si="11">I21/G21</f>
        <v>#DIV/0!</v>
      </c>
    </row>
    <row r="22" spans="1:11" ht="17.25" x14ac:dyDescent="0.3">
      <c r="A22" s="65"/>
      <c r="B22" s="65"/>
      <c r="C22" s="65" t="s">
        <v>103</v>
      </c>
      <c r="D22" s="67">
        <v>0</v>
      </c>
      <c r="E22" s="67">
        <v>0</v>
      </c>
      <c r="F22" s="100">
        <v>0</v>
      </c>
      <c r="G22" s="100">
        <v>0</v>
      </c>
      <c r="H22" s="202">
        <v>118000</v>
      </c>
      <c r="I22" s="100">
        <f t="shared" si="10"/>
        <v>118000</v>
      </c>
      <c r="J22" s="87" t="e">
        <f t="shared" si="11"/>
        <v>#DIV/0!</v>
      </c>
      <c r="K22" s="268" t="s">
        <v>387</v>
      </c>
    </row>
    <row r="23" spans="1:11" ht="17.25" x14ac:dyDescent="0.3">
      <c r="A23" s="65"/>
      <c r="B23" s="65"/>
      <c r="C23" s="65" t="s">
        <v>104</v>
      </c>
      <c r="D23" s="67">
        <v>0</v>
      </c>
      <c r="E23" s="67">
        <v>0</v>
      </c>
      <c r="F23" s="100">
        <v>0</v>
      </c>
      <c r="G23" s="100">
        <v>0</v>
      </c>
      <c r="H23" s="202">
        <v>5000</v>
      </c>
      <c r="I23" s="100">
        <f t="shared" si="10"/>
        <v>5000</v>
      </c>
      <c r="J23" s="87" t="e">
        <f t="shared" si="11"/>
        <v>#DIV/0!</v>
      </c>
      <c r="K23" s="268" t="s">
        <v>387</v>
      </c>
    </row>
    <row r="24" spans="1:11" ht="17.25" x14ac:dyDescent="0.3">
      <c r="A24" s="65"/>
      <c r="B24" s="65"/>
      <c r="C24" s="65" t="s">
        <v>105</v>
      </c>
      <c r="D24" s="67">
        <v>0</v>
      </c>
      <c r="E24" s="67">
        <v>0</v>
      </c>
      <c r="F24" s="100">
        <v>0</v>
      </c>
      <c r="G24" s="100">
        <v>0</v>
      </c>
      <c r="H24" s="202">
        <v>4290</v>
      </c>
      <c r="I24" s="100">
        <f t="shared" si="10"/>
        <v>4290</v>
      </c>
      <c r="J24" s="87" t="e">
        <f t="shared" si="11"/>
        <v>#DIV/0!</v>
      </c>
      <c r="K24" s="268" t="s">
        <v>387</v>
      </c>
    </row>
    <row r="25" spans="1:11" ht="17.25" x14ac:dyDescent="0.3">
      <c r="A25" s="65"/>
      <c r="B25" s="65"/>
      <c r="C25" s="65" t="s">
        <v>106</v>
      </c>
      <c r="D25" s="67">
        <v>0</v>
      </c>
      <c r="E25" s="67">
        <v>0</v>
      </c>
      <c r="F25" s="100">
        <v>0</v>
      </c>
      <c r="G25" s="100">
        <v>0</v>
      </c>
      <c r="H25" s="202">
        <v>0</v>
      </c>
      <c r="I25" s="100">
        <f t="shared" si="10"/>
        <v>0</v>
      </c>
      <c r="J25" s="87" t="e">
        <f t="shared" si="11"/>
        <v>#DIV/0!</v>
      </c>
      <c r="K25" s="268" t="s">
        <v>387</v>
      </c>
    </row>
    <row r="26" spans="1:11" ht="17.25" x14ac:dyDescent="0.3">
      <c r="A26" s="65"/>
      <c r="B26" s="65"/>
      <c r="C26" s="65" t="s">
        <v>107</v>
      </c>
      <c r="D26" s="67">
        <v>0</v>
      </c>
      <c r="E26" s="67">
        <v>0</v>
      </c>
      <c r="F26" s="100">
        <v>0</v>
      </c>
      <c r="G26" s="100">
        <v>0</v>
      </c>
      <c r="H26" s="202">
        <v>0</v>
      </c>
      <c r="I26" s="100">
        <f t="shared" si="10"/>
        <v>0</v>
      </c>
      <c r="J26" s="87" t="e">
        <f t="shared" si="11"/>
        <v>#DIV/0!</v>
      </c>
      <c r="K26" s="268" t="s">
        <v>387</v>
      </c>
    </row>
    <row r="27" spans="1:11" ht="17.25" x14ac:dyDescent="0.3">
      <c r="A27" s="65"/>
      <c r="B27" s="65"/>
      <c r="C27" s="65" t="s">
        <v>108</v>
      </c>
      <c r="D27" s="67">
        <v>0</v>
      </c>
      <c r="E27" s="67">
        <v>0</v>
      </c>
      <c r="F27" s="100">
        <v>0</v>
      </c>
      <c r="G27" s="100">
        <v>0</v>
      </c>
      <c r="H27" s="202">
        <v>0</v>
      </c>
      <c r="I27" s="100">
        <f t="shared" si="10"/>
        <v>0</v>
      </c>
      <c r="J27" s="87" t="e">
        <f t="shared" si="11"/>
        <v>#DIV/0!</v>
      </c>
      <c r="K27" s="268" t="s">
        <v>387</v>
      </c>
    </row>
    <row r="28" spans="1:11" ht="17.25" x14ac:dyDescent="0.3">
      <c r="A28" s="65"/>
      <c r="B28" s="305" t="s">
        <v>55</v>
      </c>
      <c r="C28" s="305"/>
      <c r="D28" s="67"/>
      <c r="E28" s="67"/>
      <c r="F28" s="100"/>
      <c r="G28" s="100"/>
      <c r="H28" s="202"/>
      <c r="I28" s="100"/>
      <c r="J28" s="87"/>
    </row>
    <row r="29" spans="1:11" ht="17.25" x14ac:dyDescent="0.3">
      <c r="A29" s="65"/>
      <c r="B29" s="65"/>
      <c r="C29" s="65" t="s">
        <v>111</v>
      </c>
      <c r="D29" s="67">
        <v>0</v>
      </c>
      <c r="E29" s="67">
        <v>0</v>
      </c>
      <c r="F29" s="100">
        <v>0</v>
      </c>
      <c r="G29" s="100">
        <v>0</v>
      </c>
      <c r="H29" s="202">
        <v>18049</v>
      </c>
      <c r="I29" s="100">
        <f t="shared" ref="I29:I31" si="12">H29-G29</f>
        <v>18049</v>
      </c>
      <c r="J29" s="87" t="e">
        <f t="shared" ref="J29:J31" si="13">I29/G29</f>
        <v>#DIV/0!</v>
      </c>
    </row>
    <row r="30" spans="1:11" ht="17.25" x14ac:dyDescent="0.3">
      <c r="A30" s="65"/>
      <c r="B30" s="65"/>
      <c r="C30" s="65" t="s">
        <v>112</v>
      </c>
      <c r="D30" s="67">
        <v>0</v>
      </c>
      <c r="E30" s="67">
        <v>0</v>
      </c>
      <c r="F30" s="100">
        <v>0</v>
      </c>
      <c r="G30" s="100">
        <v>0</v>
      </c>
      <c r="H30" s="202">
        <v>716</v>
      </c>
      <c r="I30" s="100">
        <f t="shared" si="12"/>
        <v>716</v>
      </c>
      <c r="J30" s="87" t="e">
        <f t="shared" si="13"/>
        <v>#DIV/0!</v>
      </c>
    </row>
    <row r="31" spans="1:11" ht="17.25" x14ac:dyDescent="0.3">
      <c r="A31" s="65"/>
      <c r="B31" s="65"/>
      <c r="C31" s="65" t="s">
        <v>113</v>
      </c>
      <c r="D31" s="67">
        <v>0</v>
      </c>
      <c r="E31" s="67">
        <v>0</v>
      </c>
      <c r="F31" s="100">
        <v>0</v>
      </c>
      <c r="G31" s="100">
        <v>0</v>
      </c>
      <c r="H31" s="202">
        <v>12742</v>
      </c>
      <c r="I31" s="100">
        <f t="shared" si="12"/>
        <v>12742</v>
      </c>
      <c r="J31" s="87" t="e">
        <f t="shared" si="13"/>
        <v>#DIV/0!</v>
      </c>
    </row>
    <row r="32" spans="1:11" ht="17.25" customHeight="1" x14ac:dyDescent="0.3">
      <c r="A32" s="65"/>
      <c r="B32" s="305" t="s">
        <v>0</v>
      </c>
      <c r="C32" s="305"/>
      <c r="D32" s="67"/>
      <c r="E32" s="67"/>
      <c r="F32" s="67"/>
      <c r="G32" s="67"/>
      <c r="H32" s="201"/>
      <c r="I32" s="100"/>
      <c r="J32" s="87"/>
    </row>
    <row r="33" spans="1:11" ht="17.25" x14ac:dyDescent="0.3">
      <c r="A33" s="65"/>
      <c r="B33" s="65"/>
      <c r="C33" s="65" t="s">
        <v>31</v>
      </c>
      <c r="D33" s="67">
        <v>600</v>
      </c>
      <c r="E33" s="67">
        <v>800</v>
      </c>
      <c r="F33" s="67">
        <v>1500</v>
      </c>
      <c r="G33" s="67">
        <v>1500</v>
      </c>
      <c r="H33" s="201">
        <v>1500</v>
      </c>
      <c r="I33" s="100">
        <f t="shared" ref="I33:I35" si="14">H33-G33</f>
        <v>0</v>
      </c>
      <c r="J33" s="87">
        <f t="shared" ref="J33:J34" si="15">I33/G33</f>
        <v>0</v>
      </c>
      <c r="K33" t="s">
        <v>388</v>
      </c>
    </row>
    <row r="34" spans="1:11" ht="17.25" x14ac:dyDescent="0.3">
      <c r="A34" s="65"/>
      <c r="B34" s="65"/>
      <c r="C34" s="65" t="s">
        <v>241</v>
      </c>
      <c r="D34" s="67">
        <v>9000</v>
      </c>
      <c r="E34" s="67">
        <v>6000</v>
      </c>
      <c r="F34" s="100">
        <v>14200</v>
      </c>
      <c r="G34" s="100">
        <v>10000</v>
      </c>
      <c r="H34" s="202">
        <v>10000</v>
      </c>
      <c r="I34" s="100">
        <f t="shared" si="14"/>
        <v>0</v>
      </c>
      <c r="J34" s="87">
        <f t="shared" si="15"/>
        <v>0</v>
      </c>
      <c r="K34" s="268" t="s">
        <v>389</v>
      </c>
    </row>
    <row r="35" spans="1:11" ht="17.25" x14ac:dyDescent="0.3">
      <c r="A35" s="65"/>
      <c r="B35" s="65"/>
      <c r="C35" s="65" t="s">
        <v>64</v>
      </c>
      <c r="D35" s="67">
        <v>250</v>
      </c>
      <c r="E35" s="67">
        <v>250</v>
      </c>
      <c r="F35" s="67">
        <v>250</v>
      </c>
      <c r="G35" s="67">
        <v>250</v>
      </c>
      <c r="H35" s="201">
        <v>250</v>
      </c>
      <c r="I35" s="100">
        <f t="shared" si="14"/>
        <v>0</v>
      </c>
      <c r="J35" s="87" t="s">
        <v>391</v>
      </c>
      <c r="K35" s="268" t="s">
        <v>390</v>
      </c>
    </row>
    <row r="36" spans="1:11" ht="17.25" x14ac:dyDescent="0.3">
      <c r="A36" s="65"/>
      <c r="B36" s="94">
        <v>14</v>
      </c>
      <c r="C36" s="94" t="s">
        <v>256</v>
      </c>
      <c r="D36" s="67"/>
      <c r="E36" s="67"/>
      <c r="F36" s="67"/>
      <c r="G36" s="67"/>
      <c r="H36" s="201"/>
      <c r="I36" s="100"/>
      <c r="J36" s="87"/>
    </row>
    <row r="37" spans="1:11" ht="17.25" x14ac:dyDescent="0.3">
      <c r="A37" s="65"/>
      <c r="B37" s="65"/>
      <c r="C37" s="65" t="s">
        <v>257</v>
      </c>
      <c r="D37" s="67">
        <v>0</v>
      </c>
      <c r="E37" s="67">
        <v>0</v>
      </c>
      <c r="F37" s="100">
        <v>0</v>
      </c>
      <c r="G37" s="100">
        <v>0</v>
      </c>
      <c r="H37" s="202">
        <v>1800</v>
      </c>
      <c r="I37" s="100">
        <f t="shared" ref="I37:I41" si="16">H37-G37</f>
        <v>1800</v>
      </c>
      <c r="J37" s="87" t="e">
        <f t="shared" ref="J37:J41" si="17">I37/G37</f>
        <v>#DIV/0!</v>
      </c>
      <c r="K37" t="s">
        <v>392</v>
      </c>
    </row>
    <row r="38" spans="1:11" ht="17.25" x14ac:dyDescent="0.3">
      <c r="A38" s="65"/>
      <c r="B38" s="65"/>
      <c r="C38" s="65" t="s">
        <v>148</v>
      </c>
      <c r="D38" s="67">
        <v>0</v>
      </c>
      <c r="E38" s="67">
        <v>0</v>
      </c>
      <c r="F38" s="100">
        <v>0</v>
      </c>
      <c r="G38" s="100">
        <v>0</v>
      </c>
      <c r="H38" s="202">
        <v>17300</v>
      </c>
      <c r="I38" s="100">
        <f t="shared" si="16"/>
        <v>17300</v>
      </c>
      <c r="J38" s="87" t="e">
        <f t="shared" si="17"/>
        <v>#DIV/0!</v>
      </c>
      <c r="K38" t="s">
        <v>387</v>
      </c>
    </row>
    <row r="39" spans="1:11" ht="17.25" x14ac:dyDescent="0.3">
      <c r="A39" s="65"/>
      <c r="B39" s="65"/>
      <c r="C39" s="65" t="s">
        <v>149</v>
      </c>
      <c r="D39" s="67">
        <v>0</v>
      </c>
      <c r="E39" s="67">
        <v>0</v>
      </c>
      <c r="F39" s="100">
        <v>0</v>
      </c>
      <c r="G39" s="100">
        <v>0</v>
      </c>
      <c r="H39" s="202">
        <v>7431</v>
      </c>
      <c r="I39" s="100" t="e">
        <f>#REF!-G39</f>
        <v>#REF!</v>
      </c>
      <c r="J39" s="87" t="e">
        <f t="shared" si="17"/>
        <v>#REF!</v>
      </c>
      <c r="K39" t="s">
        <v>387</v>
      </c>
    </row>
    <row r="40" spans="1:11" ht="17.25" x14ac:dyDescent="0.3">
      <c r="A40" s="65"/>
      <c r="B40" s="65"/>
      <c r="C40" s="65" t="s">
        <v>150</v>
      </c>
      <c r="D40" s="67">
        <v>0</v>
      </c>
      <c r="E40" s="67">
        <v>0</v>
      </c>
      <c r="F40" s="100">
        <v>0</v>
      </c>
      <c r="G40" s="100">
        <v>0</v>
      </c>
      <c r="H40" s="202">
        <v>0</v>
      </c>
      <c r="I40" s="100">
        <f>H39-G40</f>
        <v>7431</v>
      </c>
      <c r="J40" s="87" t="e">
        <f t="shared" si="17"/>
        <v>#DIV/0!</v>
      </c>
      <c r="K40" t="s">
        <v>387</v>
      </c>
    </row>
    <row r="41" spans="1:11" ht="17.25" x14ac:dyDescent="0.3">
      <c r="A41" s="65"/>
      <c r="B41" s="65"/>
      <c r="C41" s="65" t="s">
        <v>223</v>
      </c>
      <c r="D41" s="67">
        <v>0</v>
      </c>
      <c r="E41" s="67">
        <v>0</v>
      </c>
      <c r="F41" s="100">
        <v>0</v>
      </c>
      <c r="G41" s="100">
        <v>0</v>
      </c>
      <c r="H41" s="202">
        <v>1606</v>
      </c>
      <c r="I41" s="100">
        <f t="shared" si="16"/>
        <v>1606</v>
      </c>
      <c r="J41" s="87" t="e">
        <f t="shared" si="17"/>
        <v>#DIV/0!</v>
      </c>
      <c r="K41" t="s">
        <v>387</v>
      </c>
    </row>
    <row r="42" spans="1:11" ht="15.75" customHeight="1" x14ac:dyDescent="0.3">
      <c r="A42" s="65"/>
      <c r="B42" s="305" t="s">
        <v>10</v>
      </c>
      <c r="C42" s="305"/>
      <c r="D42" s="67"/>
      <c r="E42" s="67"/>
      <c r="F42" s="67"/>
      <c r="G42" s="67"/>
      <c r="H42" s="201"/>
      <c r="I42" s="100"/>
      <c r="J42" s="87"/>
    </row>
    <row r="43" spans="1:11" ht="17.25" x14ac:dyDescent="0.3">
      <c r="A43" s="65"/>
      <c r="B43" s="65"/>
      <c r="C43" s="65" t="s">
        <v>59</v>
      </c>
      <c r="D43" s="67">
        <v>800</v>
      </c>
      <c r="E43" s="67">
        <v>1400</v>
      </c>
      <c r="F43" s="67">
        <v>1400</v>
      </c>
      <c r="G43" s="67">
        <v>1400</v>
      </c>
      <c r="H43" s="201">
        <v>1500</v>
      </c>
      <c r="I43" s="100">
        <f t="shared" ref="I43:I45" si="18">H43-G43</f>
        <v>100</v>
      </c>
      <c r="J43" s="87">
        <f t="shared" ref="J43" si="19">I43/G43</f>
        <v>7.1428571428571425E-2</v>
      </c>
      <c r="K43" s="268" t="s">
        <v>393</v>
      </c>
    </row>
    <row r="44" spans="1:11" ht="17.25" x14ac:dyDescent="0.3">
      <c r="A44" s="65"/>
      <c r="B44" s="65"/>
      <c r="C44" s="65" t="s">
        <v>219</v>
      </c>
      <c r="D44" s="67">
        <v>100</v>
      </c>
      <c r="E44" s="67">
        <v>100</v>
      </c>
      <c r="F44" s="67">
        <v>100</v>
      </c>
      <c r="G44" s="67"/>
      <c r="H44" s="201" t="s">
        <v>33</v>
      </c>
      <c r="I44" s="100">
        <v>0</v>
      </c>
      <c r="J44" s="87">
        <v>0</v>
      </c>
      <c r="K44" s="268" t="s">
        <v>394</v>
      </c>
    </row>
    <row r="45" spans="1:11" ht="17.25" x14ac:dyDescent="0.3">
      <c r="A45" s="65"/>
      <c r="B45" s="65"/>
      <c r="C45" s="65" t="s">
        <v>65</v>
      </c>
      <c r="D45" s="67">
        <v>500</v>
      </c>
      <c r="E45" s="67">
        <v>100</v>
      </c>
      <c r="F45" s="67">
        <v>500</v>
      </c>
      <c r="G45" s="67">
        <v>500</v>
      </c>
      <c r="H45" s="201">
        <v>500</v>
      </c>
      <c r="I45" s="100">
        <f t="shared" si="18"/>
        <v>0</v>
      </c>
      <c r="J45" s="87" t="s">
        <v>406</v>
      </c>
      <c r="K45" s="268" t="s">
        <v>395</v>
      </c>
    </row>
    <row r="46" spans="1:11" ht="17.25" x14ac:dyDescent="0.3">
      <c r="A46" s="65"/>
      <c r="B46" s="65"/>
      <c r="C46" s="65" t="s">
        <v>14</v>
      </c>
      <c r="D46" s="67">
        <v>1500</v>
      </c>
      <c r="E46" s="67">
        <v>0</v>
      </c>
      <c r="F46" s="67"/>
      <c r="G46" s="67"/>
      <c r="H46" s="201"/>
      <c r="I46" s="170"/>
      <c r="J46" s="87"/>
      <c r="K46" s="268" t="s">
        <v>396</v>
      </c>
    </row>
    <row r="47" spans="1:11" ht="17.25" x14ac:dyDescent="0.3">
      <c r="A47" s="65"/>
      <c r="B47" s="65"/>
      <c r="C47" s="65" t="s">
        <v>218</v>
      </c>
      <c r="D47" s="67">
        <v>1656</v>
      </c>
      <c r="E47" s="67">
        <v>2300</v>
      </c>
      <c r="F47" s="67">
        <v>2300</v>
      </c>
      <c r="G47" s="67">
        <v>2300</v>
      </c>
      <c r="H47" s="201">
        <v>2300</v>
      </c>
      <c r="I47" s="100">
        <f>H47-G47</f>
        <v>0</v>
      </c>
      <c r="J47" s="87" t="s">
        <v>407</v>
      </c>
      <c r="K47" s="268" t="s">
        <v>397</v>
      </c>
    </row>
    <row r="48" spans="1:11" ht="15.75" customHeight="1" x14ac:dyDescent="0.3">
      <c r="A48" s="65"/>
      <c r="B48" s="305" t="s">
        <v>18</v>
      </c>
      <c r="C48" s="305"/>
      <c r="D48" s="67"/>
      <c r="E48" s="67"/>
      <c r="F48" s="67"/>
      <c r="G48" s="67"/>
      <c r="H48" s="201"/>
      <c r="I48" s="100"/>
      <c r="J48" s="87" t="s">
        <v>408</v>
      </c>
      <c r="K48" s="268" t="s">
        <v>398</v>
      </c>
    </row>
    <row r="49" spans="1:17" ht="17.25" x14ac:dyDescent="0.3">
      <c r="A49" s="65"/>
      <c r="B49" s="65"/>
      <c r="C49" s="65" t="s">
        <v>34</v>
      </c>
      <c r="D49" s="67">
        <v>1500</v>
      </c>
      <c r="E49" s="67">
        <v>1500</v>
      </c>
      <c r="F49" s="67">
        <v>3000</v>
      </c>
      <c r="G49" s="67">
        <v>3000</v>
      </c>
      <c r="H49" s="201">
        <v>3000</v>
      </c>
      <c r="I49" s="100">
        <f t="shared" ref="I49:I61" si="20">H49-G49</f>
        <v>0</v>
      </c>
      <c r="J49" s="87">
        <f t="shared" ref="J49:J60" si="21">I49/G49</f>
        <v>0</v>
      </c>
      <c r="K49" s="268" t="s">
        <v>399</v>
      </c>
      <c r="O49" t="s">
        <v>409</v>
      </c>
      <c r="Q49" s="268" t="s">
        <v>410</v>
      </c>
    </row>
    <row r="50" spans="1:17" ht="17.25" x14ac:dyDescent="0.3">
      <c r="A50" s="65"/>
      <c r="B50" s="65"/>
      <c r="C50" s="65" t="s">
        <v>35</v>
      </c>
      <c r="D50" s="67">
        <v>4500</v>
      </c>
      <c r="E50" s="67">
        <v>4500</v>
      </c>
      <c r="F50" s="67">
        <v>4500</v>
      </c>
      <c r="G50" s="67">
        <v>3900</v>
      </c>
      <c r="H50" s="201">
        <v>3750</v>
      </c>
      <c r="I50" s="100">
        <f t="shared" si="20"/>
        <v>-150</v>
      </c>
      <c r="J50" s="87">
        <f t="shared" si="21"/>
        <v>-3.8461538461538464E-2</v>
      </c>
      <c r="K50" s="268" t="s">
        <v>400</v>
      </c>
      <c r="O50" t="s">
        <v>411</v>
      </c>
      <c r="P50" t="s">
        <v>412</v>
      </c>
    </row>
    <row r="51" spans="1:17" ht="17.25" x14ac:dyDescent="0.3">
      <c r="A51" s="65"/>
      <c r="B51" s="65"/>
      <c r="C51" s="65" t="s">
        <v>21</v>
      </c>
      <c r="D51" s="67">
        <v>500</v>
      </c>
      <c r="E51" s="67">
        <v>500</v>
      </c>
      <c r="F51" s="67">
        <v>500</v>
      </c>
      <c r="G51" s="67">
        <v>500</v>
      </c>
      <c r="H51" s="201">
        <v>0</v>
      </c>
      <c r="I51" s="100">
        <f t="shared" si="20"/>
        <v>-500</v>
      </c>
      <c r="J51" s="87">
        <f t="shared" si="21"/>
        <v>-1</v>
      </c>
      <c r="K51" s="268" t="s">
        <v>401</v>
      </c>
    </row>
    <row r="52" spans="1:17" ht="17.25" x14ac:dyDescent="0.3">
      <c r="A52" s="65"/>
      <c r="B52" s="65"/>
      <c r="C52" s="65" t="s">
        <v>66</v>
      </c>
      <c r="D52" s="67">
        <v>8000</v>
      </c>
      <c r="E52" s="67">
        <v>8000</v>
      </c>
      <c r="F52" s="100">
        <v>29600</v>
      </c>
      <c r="G52" s="100">
        <v>12500</v>
      </c>
      <c r="H52" s="202">
        <v>12500</v>
      </c>
      <c r="I52" s="100">
        <f t="shared" si="20"/>
        <v>0</v>
      </c>
      <c r="J52" s="87">
        <f t="shared" si="21"/>
        <v>0</v>
      </c>
      <c r="K52" s="268" t="s">
        <v>402</v>
      </c>
      <c r="O52" t="s">
        <v>413</v>
      </c>
    </row>
    <row r="53" spans="1:17" ht="17.25" x14ac:dyDescent="0.3">
      <c r="A53" s="65"/>
      <c r="B53" s="65"/>
      <c r="C53" s="65" t="s">
        <v>67</v>
      </c>
      <c r="D53" s="67">
        <v>6000</v>
      </c>
      <c r="E53" s="67">
        <v>6000</v>
      </c>
      <c r="F53" s="67">
        <v>8000</v>
      </c>
      <c r="G53" s="67">
        <v>12000</v>
      </c>
      <c r="H53" s="201">
        <v>10000</v>
      </c>
      <c r="I53" s="100">
        <f t="shared" si="20"/>
        <v>-2000</v>
      </c>
      <c r="J53" s="87" t="s">
        <v>414</v>
      </c>
      <c r="K53" s="268" t="s">
        <v>403</v>
      </c>
    </row>
    <row r="54" spans="1:17" ht="17.25" x14ac:dyDescent="0.3">
      <c r="A54" s="65"/>
      <c r="B54" s="65"/>
      <c r="C54" s="65" t="s">
        <v>68</v>
      </c>
      <c r="D54" s="67">
        <v>8000</v>
      </c>
      <c r="E54" s="67">
        <v>7000</v>
      </c>
      <c r="F54" s="100">
        <v>21500</v>
      </c>
      <c r="G54" s="100">
        <v>25000</v>
      </c>
      <c r="H54" s="202">
        <v>25000</v>
      </c>
      <c r="I54" s="100">
        <f t="shared" si="20"/>
        <v>0</v>
      </c>
      <c r="J54" s="87" t="s">
        <v>415</v>
      </c>
      <c r="K54" s="268" t="s">
        <v>404</v>
      </c>
    </row>
    <row r="55" spans="1:17" ht="17.25" x14ac:dyDescent="0.3">
      <c r="A55" s="65"/>
      <c r="B55" s="65"/>
      <c r="C55" s="65" t="s">
        <v>69</v>
      </c>
      <c r="D55" s="67">
        <v>1000</v>
      </c>
      <c r="E55" s="67">
        <v>1000</v>
      </c>
      <c r="F55" s="67">
        <v>5310</v>
      </c>
      <c r="G55" s="67">
        <v>5310</v>
      </c>
      <c r="H55" s="201">
        <v>4000</v>
      </c>
      <c r="I55" s="100">
        <f t="shared" si="20"/>
        <v>-1310</v>
      </c>
      <c r="J55" s="87" t="s">
        <v>416</v>
      </c>
      <c r="K55" s="268" t="s">
        <v>405</v>
      </c>
    </row>
    <row r="56" spans="1:17" ht="17.25" x14ac:dyDescent="0.3">
      <c r="A56" s="65"/>
      <c r="B56" s="65"/>
      <c r="C56" s="65" t="s">
        <v>70</v>
      </c>
      <c r="D56" s="67">
        <v>68000</v>
      </c>
      <c r="E56" s="67">
        <v>70000</v>
      </c>
      <c r="F56" s="100">
        <v>95000</v>
      </c>
      <c r="G56" s="100">
        <v>110000</v>
      </c>
      <c r="H56" s="202">
        <v>120000</v>
      </c>
      <c r="I56" s="100">
        <f t="shared" si="20"/>
        <v>10000</v>
      </c>
      <c r="J56" s="87">
        <f t="shared" si="21"/>
        <v>9.0909090909090912E-2</v>
      </c>
      <c r="K56" s="268"/>
      <c r="M56" t="s">
        <v>417</v>
      </c>
    </row>
    <row r="57" spans="1:17" ht="17.25" x14ac:dyDescent="0.3">
      <c r="A57" s="65"/>
      <c r="B57" s="65"/>
      <c r="C57" s="65" t="s">
        <v>71</v>
      </c>
      <c r="D57" s="67">
        <v>27000</v>
      </c>
      <c r="E57" s="67">
        <v>28000</v>
      </c>
      <c r="F57" s="100">
        <v>47250</v>
      </c>
      <c r="G57" s="100">
        <v>48000</v>
      </c>
      <c r="H57" s="202">
        <v>48000</v>
      </c>
      <c r="I57" s="100">
        <f t="shared" si="20"/>
        <v>0</v>
      </c>
      <c r="J57" s="87">
        <f t="shared" si="21"/>
        <v>0</v>
      </c>
      <c r="K57" s="268" t="s">
        <v>418</v>
      </c>
    </row>
    <row r="58" spans="1:17" ht="17.25" x14ac:dyDescent="0.3">
      <c r="A58" s="65"/>
      <c r="B58" s="65"/>
      <c r="C58" s="65" t="s">
        <v>72</v>
      </c>
      <c r="D58" s="67">
        <v>1500</v>
      </c>
      <c r="E58" s="67">
        <v>2000</v>
      </c>
      <c r="F58" s="67">
        <v>6000</v>
      </c>
      <c r="G58" s="67">
        <v>6000</v>
      </c>
      <c r="H58" s="201">
        <v>6000</v>
      </c>
      <c r="I58" s="100">
        <f t="shared" si="20"/>
        <v>0</v>
      </c>
      <c r="J58" s="87">
        <f t="shared" si="21"/>
        <v>0</v>
      </c>
      <c r="K58" s="268" t="s">
        <v>419</v>
      </c>
    </row>
    <row r="59" spans="1:17" ht="17.25" x14ac:dyDescent="0.3">
      <c r="A59" s="65"/>
      <c r="B59" s="65"/>
      <c r="C59" s="65" t="s">
        <v>73</v>
      </c>
      <c r="D59" s="67">
        <v>2300</v>
      </c>
      <c r="E59" s="67">
        <v>2500</v>
      </c>
      <c r="F59" s="67">
        <v>6000</v>
      </c>
      <c r="G59" s="67">
        <v>6000</v>
      </c>
      <c r="H59" s="201">
        <v>6000</v>
      </c>
      <c r="I59" s="100">
        <f t="shared" si="20"/>
        <v>0</v>
      </c>
      <c r="J59" s="87">
        <f t="shared" si="21"/>
        <v>0</v>
      </c>
      <c r="K59" s="268" t="s">
        <v>420</v>
      </c>
    </row>
    <row r="60" spans="1:17" ht="17.25" x14ac:dyDescent="0.3">
      <c r="A60" s="65"/>
      <c r="B60" s="65"/>
      <c r="C60" s="65" t="s">
        <v>74</v>
      </c>
      <c r="D60" s="67">
        <v>5000</v>
      </c>
      <c r="E60" s="67">
        <v>22000</v>
      </c>
      <c r="F60" s="100">
        <v>41000</v>
      </c>
      <c r="G60" s="100">
        <v>41000</v>
      </c>
      <c r="H60" s="202">
        <v>41000</v>
      </c>
      <c r="I60" s="100">
        <f t="shared" si="20"/>
        <v>0</v>
      </c>
      <c r="J60" s="87">
        <f t="shared" si="21"/>
        <v>0</v>
      </c>
      <c r="K60" s="268" t="s">
        <v>421</v>
      </c>
    </row>
    <row r="61" spans="1:17" ht="17.25" x14ac:dyDescent="0.3">
      <c r="A61" s="65"/>
      <c r="B61" s="65"/>
      <c r="C61" s="65" t="s">
        <v>75</v>
      </c>
      <c r="D61" s="67">
        <v>10000</v>
      </c>
      <c r="E61" s="67">
        <v>10000</v>
      </c>
      <c r="F61" s="100">
        <v>0</v>
      </c>
      <c r="G61" s="100">
        <v>20000</v>
      </c>
      <c r="H61" s="202">
        <v>15000</v>
      </c>
      <c r="I61" s="100">
        <f t="shared" si="20"/>
        <v>-5000</v>
      </c>
      <c r="J61" s="87">
        <v>0</v>
      </c>
      <c r="K61" s="268" t="s">
        <v>422</v>
      </c>
    </row>
    <row r="62" spans="1:17" ht="17.25" x14ac:dyDescent="0.3">
      <c r="A62" s="65"/>
      <c r="B62" s="305" t="s">
        <v>22</v>
      </c>
      <c r="C62" s="305"/>
      <c r="D62" s="67"/>
      <c r="E62" s="67"/>
      <c r="F62" s="67"/>
      <c r="G62" s="67"/>
      <c r="H62" s="201"/>
      <c r="I62" s="100"/>
      <c r="J62" s="87"/>
      <c r="K62" s="268"/>
    </row>
    <row r="63" spans="1:17" ht="17.25" x14ac:dyDescent="0.3">
      <c r="A63" s="65"/>
      <c r="B63" s="65"/>
      <c r="C63" s="65" t="s">
        <v>23</v>
      </c>
      <c r="D63" s="67">
        <v>20000</v>
      </c>
      <c r="E63" s="67">
        <v>20000</v>
      </c>
      <c r="F63" s="100">
        <v>30000</v>
      </c>
      <c r="G63" s="100">
        <v>30000</v>
      </c>
      <c r="H63" s="202">
        <v>30000</v>
      </c>
      <c r="I63" s="100">
        <f t="shared" ref="I63:I64" si="22">H63-G63</f>
        <v>0</v>
      </c>
      <c r="J63" s="87">
        <f t="shared" ref="J63:J69" si="23">I63/G63</f>
        <v>0</v>
      </c>
      <c r="K63" s="268"/>
    </row>
    <row r="64" spans="1:17" ht="17.25" x14ac:dyDescent="0.3">
      <c r="A64" s="65"/>
      <c r="B64" s="65"/>
      <c r="C64" s="65" t="s">
        <v>24</v>
      </c>
      <c r="D64" s="67">
        <v>43000</v>
      </c>
      <c r="E64" s="67">
        <v>43000</v>
      </c>
      <c r="F64" s="100">
        <v>70000</v>
      </c>
      <c r="G64" s="100">
        <v>75000</v>
      </c>
      <c r="H64" s="202">
        <v>75000</v>
      </c>
      <c r="I64" s="100">
        <f t="shared" si="22"/>
        <v>0</v>
      </c>
      <c r="J64" s="87">
        <f t="shared" si="23"/>
        <v>0</v>
      </c>
      <c r="K64" s="268"/>
    </row>
    <row r="65" spans="1:11" ht="17.25" x14ac:dyDescent="0.3">
      <c r="A65" s="65"/>
      <c r="B65" s="305" t="s">
        <v>25</v>
      </c>
      <c r="C65" s="305"/>
      <c r="D65" s="67"/>
      <c r="E65" s="67"/>
      <c r="F65" s="67"/>
      <c r="G65" s="67"/>
      <c r="H65" s="201"/>
      <c r="I65" s="100"/>
      <c r="J65" s="87"/>
      <c r="K65" s="268"/>
    </row>
    <row r="66" spans="1:11" ht="17.25" x14ac:dyDescent="0.3">
      <c r="A66" s="65"/>
      <c r="B66" s="65"/>
      <c r="C66" s="65" t="s">
        <v>48</v>
      </c>
      <c r="D66" s="67">
        <v>24735</v>
      </c>
      <c r="E66" s="67">
        <v>43000</v>
      </c>
      <c r="F66" s="100">
        <v>46700</v>
      </c>
      <c r="G66" s="100">
        <v>30000</v>
      </c>
      <c r="H66" s="202">
        <v>30000</v>
      </c>
      <c r="I66" s="100">
        <f t="shared" ref="I66:I70" si="24">H66-G66</f>
        <v>0</v>
      </c>
      <c r="J66" s="87">
        <f t="shared" si="23"/>
        <v>0</v>
      </c>
      <c r="K66" s="268" t="s">
        <v>423</v>
      </c>
    </row>
    <row r="67" spans="1:11" ht="17.25" x14ac:dyDescent="0.3">
      <c r="A67" s="65"/>
      <c r="B67" s="65"/>
      <c r="C67" s="65" t="s">
        <v>221</v>
      </c>
      <c r="D67" s="67">
        <v>2000</v>
      </c>
      <c r="E67" s="67">
        <v>2400</v>
      </c>
      <c r="F67" s="67">
        <v>2800</v>
      </c>
      <c r="G67" s="67">
        <v>2800</v>
      </c>
      <c r="H67" s="201">
        <v>2800</v>
      </c>
      <c r="I67" s="100">
        <f t="shared" si="24"/>
        <v>0</v>
      </c>
      <c r="J67" s="87">
        <f t="shared" si="23"/>
        <v>0</v>
      </c>
      <c r="K67" s="268" t="s">
        <v>424</v>
      </c>
    </row>
    <row r="68" spans="1:11" ht="17.25" x14ac:dyDescent="0.3">
      <c r="A68" s="65"/>
      <c r="B68" s="65"/>
      <c r="C68" s="65" t="s">
        <v>76</v>
      </c>
      <c r="D68" s="67">
        <v>2000</v>
      </c>
      <c r="E68" s="67">
        <v>2000</v>
      </c>
      <c r="F68" s="100">
        <v>14500</v>
      </c>
      <c r="G68" s="100">
        <v>25000</v>
      </c>
      <c r="H68" s="202">
        <v>25000</v>
      </c>
      <c r="I68" s="100">
        <f t="shared" si="24"/>
        <v>0</v>
      </c>
      <c r="J68" s="87">
        <f t="shared" si="23"/>
        <v>0</v>
      </c>
      <c r="K68" s="268" t="s">
        <v>425</v>
      </c>
    </row>
    <row r="69" spans="1:11" ht="17.25" x14ac:dyDescent="0.3">
      <c r="A69" s="65"/>
      <c r="B69" s="65"/>
      <c r="C69" s="65" t="s">
        <v>77</v>
      </c>
      <c r="D69" s="67">
        <v>4925</v>
      </c>
      <c r="E69" s="67">
        <v>4925</v>
      </c>
      <c r="F69" s="67">
        <v>5500</v>
      </c>
      <c r="G69" s="67">
        <v>5500</v>
      </c>
      <c r="H69" s="201">
        <v>5500</v>
      </c>
      <c r="I69" s="100">
        <f t="shared" si="24"/>
        <v>0</v>
      </c>
      <c r="J69" s="87">
        <f t="shared" si="23"/>
        <v>0</v>
      </c>
      <c r="K69" s="268" t="s">
        <v>426</v>
      </c>
    </row>
    <row r="70" spans="1:11" ht="18" thickBot="1" x14ac:dyDescent="0.35">
      <c r="A70" s="65"/>
      <c r="B70" s="65"/>
      <c r="C70" s="65" t="s">
        <v>268</v>
      </c>
      <c r="D70" s="67"/>
      <c r="E70" s="67"/>
      <c r="F70" s="67"/>
      <c r="G70" s="67"/>
      <c r="H70" s="201">
        <v>6000</v>
      </c>
      <c r="I70" s="100">
        <f t="shared" si="24"/>
        <v>6000</v>
      </c>
      <c r="J70" s="87" t="e">
        <f>I70/G70</f>
        <v>#DIV/0!</v>
      </c>
      <c r="K70" s="268" t="s">
        <v>427</v>
      </c>
    </row>
    <row r="71" spans="1:11" ht="22.5" customHeight="1" thickBot="1" x14ac:dyDescent="0.35">
      <c r="A71" s="339" t="s">
        <v>80</v>
      </c>
      <c r="B71" s="340"/>
      <c r="C71" s="341"/>
      <c r="D71" s="68">
        <f>SUM(D5:D70)</f>
        <v>602324</v>
      </c>
      <c r="E71" s="68">
        <f t="shared" ref="E71:G71" si="25">SUM(E5:E70)</f>
        <v>620575</v>
      </c>
      <c r="F71" s="68">
        <f t="shared" si="25"/>
        <v>851096</v>
      </c>
      <c r="G71" s="68">
        <f t="shared" si="25"/>
        <v>935075</v>
      </c>
      <c r="H71" s="260">
        <f>SUM(H5:H70)</f>
        <v>1218655.8</v>
      </c>
      <c r="I71" s="68" t="e">
        <f>SUM(I5:I70)</f>
        <v>#REF!</v>
      </c>
      <c r="J71" s="125" t="e">
        <f>I71/G71</f>
        <v>#REF!</v>
      </c>
      <c r="K71" s="268"/>
    </row>
    <row r="72" spans="1:11" ht="15.75" x14ac:dyDescent="0.25">
      <c r="K72" s="268"/>
    </row>
    <row r="73" spans="1:11" ht="17.25" x14ac:dyDescent="0.3">
      <c r="A73" s="65"/>
      <c r="B73" s="65"/>
      <c r="C73" s="65"/>
      <c r="D73" s="65"/>
      <c r="E73" s="137"/>
      <c r="F73" s="138"/>
      <c r="G73" s="138"/>
      <c r="H73" s="250">
        <v>0</v>
      </c>
      <c r="I73" s="225">
        <f>H73-G73</f>
        <v>0</v>
      </c>
      <c r="J73" s="144" t="e">
        <f t="shared" ref="J73:J75" si="26">I73/G73</f>
        <v>#DIV/0!</v>
      </c>
      <c r="K73" s="268"/>
    </row>
    <row r="74" spans="1:11" ht="17.25" x14ac:dyDescent="0.3">
      <c r="A74" s="65"/>
      <c r="B74" s="65"/>
      <c r="C74" s="65"/>
      <c r="D74" s="65"/>
      <c r="E74" s="137"/>
      <c r="F74" s="138"/>
      <c r="G74" s="138"/>
      <c r="H74" s="250">
        <v>0</v>
      </c>
      <c r="I74" s="225">
        <f t="shared" ref="I74:I76" si="27">H74-G74</f>
        <v>0</v>
      </c>
      <c r="J74" s="144" t="e">
        <f t="shared" si="26"/>
        <v>#DIV/0!</v>
      </c>
      <c r="K74" s="268"/>
    </row>
    <row r="75" spans="1:11" ht="17.25" x14ac:dyDescent="0.3">
      <c r="A75" s="65"/>
      <c r="B75" s="65"/>
      <c r="C75" s="65"/>
      <c r="D75" s="65"/>
      <c r="F75" s="138"/>
      <c r="G75" s="138"/>
      <c r="H75" s="250">
        <v>0</v>
      </c>
      <c r="I75" s="225">
        <f t="shared" si="27"/>
        <v>0</v>
      </c>
      <c r="J75" s="144" t="e">
        <f t="shared" si="26"/>
        <v>#DIV/0!</v>
      </c>
      <c r="K75" s="268"/>
    </row>
    <row r="76" spans="1:11" ht="18" thickBot="1" x14ac:dyDescent="0.35">
      <c r="A76" s="65"/>
      <c r="B76" s="65"/>
      <c r="C76" s="65"/>
      <c r="D76" s="65"/>
      <c r="E76" s="137"/>
      <c r="F76" s="139">
        <v>0</v>
      </c>
      <c r="G76" s="139">
        <f t="shared" ref="G76" si="28">H76</f>
        <v>0</v>
      </c>
      <c r="H76" s="251">
        <v>0</v>
      </c>
      <c r="I76" s="143">
        <f t="shared" si="27"/>
        <v>0</v>
      </c>
      <c r="J76" s="144">
        <v>0</v>
      </c>
      <c r="K76" s="268"/>
    </row>
    <row r="77" spans="1:11" ht="18.75" thickTop="1" thickBot="1" x14ac:dyDescent="0.35">
      <c r="A77" s="65"/>
      <c r="B77" s="65"/>
      <c r="C77" s="65"/>
      <c r="D77" s="65"/>
      <c r="E77" s="245"/>
      <c r="F77" s="246">
        <f>SUM(F73:F76)</f>
        <v>0</v>
      </c>
      <c r="G77" s="246"/>
      <c r="H77" s="246">
        <f t="shared" ref="H77:I77" si="29">SUM(H73:H76)</f>
        <v>0</v>
      </c>
      <c r="I77" s="246">
        <f t="shared" si="29"/>
        <v>0</v>
      </c>
      <c r="J77" s="249" t="e">
        <f>I77/G77</f>
        <v>#DIV/0!</v>
      </c>
      <c r="K77" s="268"/>
    </row>
    <row r="78" spans="1:11" ht="18" thickTop="1" x14ac:dyDescent="0.3">
      <c r="A78" s="65"/>
      <c r="B78" s="65"/>
      <c r="C78" s="65"/>
      <c r="D78" s="65"/>
      <c r="E78" s="92"/>
      <c r="F78" s="93"/>
      <c r="G78" s="94"/>
      <c r="H78" s="93"/>
      <c r="I78" s="145"/>
      <c r="J78" s="146"/>
      <c r="K78" s="268"/>
    </row>
    <row r="79" spans="1:11" ht="19.5" thickBot="1" x14ac:dyDescent="0.35">
      <c r="A79" s="65"/>
      <c r="B79" s="303"/>
      <c r="C79" s="303"/>
      <c r="D79" s="303"/>
      <c r="E79" s="303"/>
      <c r="F79" s="303"/>
      <c r="G79" s="303"/>
      <c r="H79" s="303"/>
      <c r="I79" s="303"/>
      <c r="J79" s="303"/>
    </row>
    <row r="80" spans="1:11" ht="23.25" customHeight="1" thickBot="1" x14ac:dyDescent="0.35">
      <c r="A80" s="65"/>
      <c r="B80" s="65"/>
      <c r="C80" s="65"/>
      <c r="D80" s="344"/>
      <c r="E80" s="344"/>
      <c r="F80" s="344"/>
      <c r="G80" s="345"/>
      <c r="H80" s="346"/>
      <c r="I80" s="346"/>
      <c r="J80" s="347"/>
    </row>
    <row r="81" spans="1:10" ht="17.25" customHeight="1" thickBot="1" x14ac:dyDescent="0.35">
      <c r="A81" s="65"/>
      <c r="B81" s="65"/>
      <c r="C81" s="65"/>
      <c r="D81" s="113"/>
      <c r="E81" s="113"/>
      <c r="F81" s="113"/>
      <c r="G81" s="313"/>
      <c r="H81" s="327"/>
      <c r="I81" s="327"/>
      <c r="J81" s="328"/>
    </row>
    <row r="82" spans="1:10" ht="51" customHeight="1" thickBot="1" x14ac:dyDescent="0.35">
      <c r="A82" s="65"/>
      <c r="B82" s="65"/>
      <c r="C82" s="65"/>
      <c r="D82" s="75"/>
      <c r="E82" s="75"/>
      <c r="F82" s="75"/>
      <c r="G82" s="193"/>
      <c r="H82" s="348"/>
      <c r="I82" s="314"/>
      <c r="J82" s="193"/>
    </row>
    <row r="83" spans="1:10" ht="17.25" x14ac:dyDescent="0.3">
      <c r="A83" s="65"/>
      <c r="B83" s="65"/>
      <c r="C83" s="76"/>
      <c r="D83" s="77"/>
      <c r="E83" s="77"/>
      <c r="F83" s="77"/>
      <c r="G83" s="220"/>
      <c r="H83" s="351"/>
      <c r="I83" s="352"/>
      <c r="J83" s="221"/>
    </row>
    <row r="84" spans="1:10" ht="17.25" x14ac:dyDescent="0.3">
      <c r="A84" s="65"/>
      <c r="B84" s="65"/>
      <c r="C84" s="78"/>
      <c r="D84" s="67"/>
      <c r="E84" s="67"/>
      <c r="F84" s="67"/>
      <c r="G84" s="201"/>
      <c r="H84" s="335"/>
      <c r="I84" s="316"/>
      <c r="J84" s="202"/>
    </row>
    <row r="85" spans="1:10" ht="18.75" x14ac:dyDescent="0.3">
      <c r="A85" s="65"/>
      <c r="B85" s="65"/>
      <c r="C85" s="78"/>
      <c r="D85" s="67"/>
      <c r="E85" s="67"/>
      <c r="F85" s="107"/>
      <c r="G85" s="55"/>
      <c r="H85" s="335"/>
      <c r="I85" s="316"/>
      <c r="J85" s="202"/>
    </row>
    <row r="86" spans="1:10" ht="17.25" x14ac:dyDescent="0.3">
      <c r="A86" s="65"/>
      <c r="B86" s="65"/>
      <c r="C86" s="78"/>
      <c r="D86" s="67"/>
      <c r="E86" s="67"/>
      <c r="F86" s="67"/>
      <c r="G86" s="201"/>
      <c r="H86" s="335"/>
      <c r="I86" s="316"/>
      <c r="J86" s="202"/>
    </row>
    <row r="87" spans="1:10" ht="17.25" x14ac:dyDescent="0.3">
      <c r="A87" s="65"/>
      <c r="B87" s="65"/>
      <c r="C87" s="78"/>
      <c r="D87" s="67"/>
      <c r="E87" s="67"/>
      <c r="F87" s="67"/>
      <c r="G87" s="201"/>
      <c r="H87" s="335"/>
      <c r="I87" s="316"/>
      <c r="J87" s="202"/>
    </row>
    <row r="88" spans="1:10" ht="17.25" x14ac:dyDescent="0.3">
      <c r="A88" s="65"/>
      <c r="B88" s="65"/>
      <c r="C88" s="78"/>
      <c r="D88" s="67"/>
      <c r="E88" s="67"/>
      <c r="F88" s="67"/>
      <c r="G88" s="201"/>
      <c r="H88" s="335"/>
      <c r="I88" s="316"/>
      <c r="J88" s="202"/>
    </row>
    <row r="89" spans="1:10" ht="17.25" x14ac:dyDescent="0.3">
      <c r="A89" s="65"/>
      <c r="B89" s="65"/>
      <c r="C89" s="78"/>
      <c r="D89" s="67"/>
      <c r="E89" s="67"/>
      <c r="F89" s="67"/>
      <c r="G89" s="201"/>
      <c r="H89" s="335"/>
      <c r="I89" s="316"/>
      <c r="J89" s="202"/>
    </row>
    <row r="90" spans="1:10" ht="17.25" x14ac:dyDescent="0.3">
      <c r="A90" s="65"/>
      <c r="B90" s="65"/>
      <c r="C90" s="78"/>
      <c r="D90" s="67"/>
      <c r="E90" s="67"/>
      <c r="F90" s="67"/>
      <c r="G90" s="201"/>
      <c r="H90" s="335"/>
      <c r="I90" s="316"/>
      <c r="J90" s="202"/>
    </row>
    <row r="91" spans="1:10" ht="17.25" x14ac:dyDescent="0.3">
      <c r="A91" s="65"/>
      <c r="B91" s="65"/>
      <c r="C91" s="224"/>
      <c r="D91" s="67"/>
      <c r="E91" s="67"/>
      <c r="F91" s="173"/>
      <c r="G91" s="202"/>
      <c r="H91" s="335"/>
      <c r="I91" s="316"/>
      <c r="J91" s="202"/>
    </row>
    <row r="92" spans="1:10" ht="18" thickBot="1" x14ac:dyDescent="0.35">
      <c r="C92" s="224"/>
      <c r="D92" s="67"/>
      <c r="E92" s="67"/>
      <c r="F92" s="173"/>
      <c r="G92" s="201"/>
      <c r="H92" s="335"/>
      <c r="I92" s="316"/>
      <c r="J92" s="202"/>
    </row>
    <row r="93" spans="1:10" ht="18" thickBot="1" x14ac:dyDescent="0.35">
      <c r="C93" s="79"/>
      <c r="D93" s="80"/>
      <c r="E93" s="80"/>
      <c r="F93" s="80"/>
      <c r="G93" s="222"/>
      <c r="H93" s="349"/>
      <c r="I93" s="350"/>
      <c r="J93" s="223"/>
    </row>
    <row r="96" spans="1:10" x14ac:dyDescent="0.25">
      <c r="C96" s="167"/>
    </row>
    <row r="97" spans="3:3" x14ac:dyDescent="0.25">
      <c r="C97" s="167"/>
    </row>
    <row r="99" spans="3:3" x14ac:dyDescent="0.25">
      <c r="C99" s="167"/>
    </row>
    <row r="101" spans="3:3" x14ac:dyDescent="0.25">
      <c r="C101" s="167"/>
    </row>
    <row r="103" spans="3:3" x14ac:dyDescent="0.25">
      <c r="C103" s="167"/>
    </row>
    <row r="104" spans="3:3" x14ac:dyDescent="0.25">
      <c r="C104" s="167"/>
    </row>
    <row r="106" spans="3:3" x14ac:dyDescent="0.25">
      <c r="C106" s="167"/>
    </row>
    <row r="108" spans="3:3" x14ac:dyDescent="0.25">
      <c r="C108" s="167"/>
    </row>
    <row r="109" spans="3:3" x14ac:dyDescent="0.25">
      <c r="C109" s="167"/>
    </row>
    <row r="111" spans="3:3" x14ac:dyDescent="0.25">
      <c r="C111" s="167"/>
    </row>
    <row r="113" spans="3:3" x14ac:dyDescent="0.25">
      <c r="C113" s="167"/>
    </row>
    <row r="115" spans="3:3" x14ac:dyDescent="0.25">
      <c r="C115" s="167"/>
    </row>
    <row r="116" spans="3:3" x14ac:dyDescent="0.25">
      <c r="C116" s="167"/>
    </row>
    <row r="117" spans="3:3" x14ac:dyDescent="0.25">
      <c r="C117" s="167"/>
    </row>
    <row r="119" spans="3:3" x14ac:dyDescent="0.25">
      <c r="C119" s="167"/>
    </row>
    <row r="121" spans="3:3" x14ac:dyDescent="0.25">
      <c r="C121" s="167"/>
    </row>
    <row r="122" spans="3:3" x14ac:dyDescent="0.25">
      <c r="C122" s="167"/>
    </row>
    <row r="124" spans="3:3" x14ac:dyDescent="0.25">
      <c r="C124" s="167"/>
    </row>
    <row r="125" spans="3:3" x14ac:dyDescent="0.25">
      <c r="C125" s="167"/>
    </row>
    <row r="127" spans="3:3" x14ac:dyDescent="0.25">
      <c r="C127" s="167"/>
    </row>
    <row r="128" spans="3:3" x14ac:dyDescent="0.25">
      <c r="C128" s="167"/>
    </row>
    <row r="129" spans="3:3" x14ac:dyDescent="0.25">
      <c r="C129" s="167"/>
    </row>
    <row r="131" spans="3:3" x14ac:dyDescent="0.25">
      <c r="C131" s="167"/>
    </row>
    <row r="133" spans="3:3" x14ac:dyDescent="0.25">
      <c r="C133" s="167"/>
    </row>
    <row r="135" spans="3:3" x14ac:dyDescent="0.25">
      <c r="C135" s="167"/>
    </row>
    <row r="136" spans="3:3" x14ac:dyDescent="0.25">
      <c r="C136" s="167"/>
    </row>
    <row r="138" spans="3:3" x14ac:dyDescent="0.25">
      <c r="C138" s="167"/>
    </row>
    <row r="139" spans="3:3" x14ac:dyDescent="0.25">
      <c r="C139" s="167"/>
    </row>
    <row r="140" spans="3:3" x14ac:dyDescent="0.25">
      <c r="C140" s="167"/>
    </row>
    <row r="142" spans="3:3" x14ac:dyDescent="0.25">
      <c r="C142" s="167"/>
    </row>
    <row r="143" spans="3:3" x14ac:dyDescent="0.25">
      <c r="C143" s="167"/>
    </row>
    <row r="145" spans="3:3" x14ac:dyDescent="0.25">
      <c r="C145" s="167"/>
    </row>
    <row r="146" spans="3:3" x14ac:dyDescent="0.25">
      <c r="C146" s="167"/>
    </row>
    <row r="147" spans="3:3" x14ac:dyDescent="0.25">
      <c r="C147" s="167"/>
    </row>
    <row r="149" spans="3:3" x14ac:dyDescent="0.25">
      <c r="C149" s="167"/>
    </row>
    <row r="151" spans="3:3" x14ac:dyDescent="0.25">
      <c r="C151" s="167"/>
    </row>
    <row r="153" spans="3:3" x14ac:dyDescent="0.25">
      <c r="C153" s="167"/>
    </row>
    <row r="154" spans="3:3" x14ac:dyDescent="0.25">
      <c r="C154" s="167"/>
    </row>
    <row r="156" spans="3:3" x14ac:dyDescent="0.25">
      <c r="C156" s="167"/>
    </row>
    <row r="158" spans="3:3" x14ac:dyDescent="0.25">
      <c r="C158" s="167"/>
    </row>
    <row r="160" spans="3:3" x14ac:dyDescent="0.25">
      <c r="C160" s="167"/>
    </row>
  </sheetData>
  <sheetProtection algorithmName="SHA-512" hashValue="pmBTU5FPj3ooDnJueC2dpD2XuUULcbtChLoL59R8s9t2QzToRn41vXOzTZAhstOvZQTvzPaYlhNOsdrDxN//wA==" saltValue="w+98x1Vu7QVORN0FCrvwzw==" spinCount="100000" sheet="1" objects="1" scenarios="1"/>
  <mergeCells count="29">
    <mergeCell ref="H82:I82"/>
    <mergeCell ref="H93:I93"/>
    <mergeCell ref="H83:I83"/>
    <mergeCell ref="H84:I84"/>
    <mergeCell ref="H85:I85"/>
    <mergeCell ref="H86:I86"/>
    <mergeCell ref="H87:I87"/>
    <mergeCell ref="H88:I88"/>
    <mergeCell ref="H89:I89"/>
    <mergeCell ref="H90:I90"/>
    <mergeCell ref="H91:I91"/>
    <mergeCell ref="H92:I92"/>
    <mergeCell ref="B42:C42"/>
    <mergeCell ref="A1:J1"/>
    <mergeCell ref="A3:C3"/>
    <mergeCell ref="B4:C4"/>
    <mergeCell ref="B32:C32"/>
    <mergeCell ref="B13:C13"/>
    <mergeCell ref="B16:C16"/>
    <mergeCell ref="B20:C20"/>
    <mergeCell ref="B28:C28"/>
    <mergeCell ref="G81:J81"/>
    <mergeCell ref="B79:J79"/>
    <mergeCell ref="D80:F80"/>
    <mergeCell ref="B48:C48"/>
    <mergeCell ref="B62:C62"/>
    <mergeCell ref="B65:C65"/>
    <mergeCell ref="A71:C71"/>
    <mergeCell ref="G80:J80"/>
  </mergeCells>
  <pageMargins left="0.25" right="0.25" top="0.25" bottom="0.25" header="0.3" footer="0.3"/>
  <pageSetup paperSize="3" scale="64" fitToHeight="0" orientation="landscape" r:id="rId1"/>
  <rowBreaks count="1" manualBreakCount="1">
    <brk id="7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15"/>
  <sheetViews>
    <sheetView topLeftCell="A13" workbookViewId="0">
      <selection activeCell="D3" sqref="D3"/>
    </sheetView>
  </sheetViews>
  <sheetFormatPr defaultRowHeight="15" x14ac:dyDescent="0.25"/>
  <cols>
    <col min="1" max="1" width="3.28515625" customWidth="1"/>
    <col min="2" max="2" width="4.7109375" customWidth="1"/>
    <col min="3" max="3" width="51.7109375" customWidth="1"/>
    <col min="4" max="4" width="15" customWidth="1"/>
    <col min="5" max="5" width="17.28515625" customWidth="1"/>
    <col min="6" max="6" width="15" customWidth="1"/>
    <col min="7" max="7" width="15.28515625" customWidth="1"/>
    <col min="8" max="9" width="13.85546875" customWidth="1"/>
    <col min="10" max="10" width="13.7109375" customWidth="1"/>
  </cols>
  <sheetData>
    <row r="1" spans="1:11" ht="26.25" x14ac:dyDescent="0.4">
      <c r="A1" s="279" t="s">
        <v>508</v>
      </c>
      <c r="B1" s="279"/>
      <c r="C1" s="279"/>
      <c r="D1" s="279"/>
      <c r="E1" s="279"/>
      <c r="F1" s="279"/>
      <c r="G1" s="279"/>
      <c r="H1" s="279"/>
      <c r="I1" s="279"/>
      <c r="J1" s="279"/>
    </row>
    <row r="2" spans="1:11" ht="27.75" customHeight="1" thickBot="1" x14ac:dyDescent="0.45">
      <c r="A2" s="279" t="s">
        <v>180</v>
      </c>
      <c r="B2" s="279"/>
      <c r="C2" s="279"/>
      <c r="D2" s="279"/>
      <c r="E2" s="279"/>
      <c r="F2" s="279"/>
      <c r="G2" s="279"/>
      <c r="H2" s="279"/>
      <c r="I2" s="279"/>
      <c r="J2" s="279"/>
    </row>
    <row r="3" spans="1:11" s="65" customFormat="1" ht="72" customHeight="1" thickBot="1" x14ac:dyDescent="0.35">
      <c r="D3" s="85" t="s">
        <v>247</v>
      </c>
      <c r="E3" s="85" t="s">
        <v>511</v>
      </c>
      <c r="F3" s="85" t="s">
        <v>503</v>
      </c>
      <c r="G3" s="85" t="s">
        <v>510</v>
      </c>
      <c r="H3" s="197" t="s">
        <v>509</v>
      </c>
      <c r="I3" s="85" t="s">
        <v>505</v>
      </c>
      <c r="J3" s="85" t="s">
        <v>253</v>
      </c>
    </row>
    <row r="4" spans="1:11" s="65" customFormat="1" ht="18" thickTop="1" x14ac:dyDescent="0.3">
      <c r="A4" s="337" t="s">
        <v>81</v>
      </c>
      <c r="B4" s="337"/>
      <c r="C4" s="337"/>
      <c r="D4" s="64"/>
      <c r="E4" s="64"/>
      <c r="F4" s="64"/>
      <c r="G4" s="64"/>
      <c r="H4" s="218"/>
      <c r="I4" s="64"/>
      <c r="J4" s="64"/>
    </row>
    <row r="5" spans="1:11" s="65" customFormat="1" ht="17.25" x14ac:dyDescent="0.3">
      <c r="B5" s="305" t="s">
        <v>1</v>
      </c>
      <c r="C5" s="305"/>
      <c r="D5" s="66"/>
      <c r="E5" s="66"/>
      <c r="F5" s="66"/>
      <c r="G5" s="148"/>
      <c r="H5" s="200"/>
      <c r="I5" s="66"/>
      <c r="J5" s="66"/>
    </row>
    <row r="6" spans="1:11" s="65" customFormat="1" ht="17.25" x14ac:dyDescent="0.3">
      <c r="C6" s="65" t="s">
        <v>82</v>
      </c>
      <c r="D6" s="67">
        <v>50098</v>
      </c>
      <c r="E6" s="100">
        <v>89224</v>
      </c>
      <c r="F6" s="100">
        <v>58166.8</v>
      </c>
      <c r="G6" s="100">
        <v>61002</v>
      </c>
      <c r="H6" s="202">
        <v>62833</v>
      </c>
      <c r="I6" s="100">
        <f>H6-G6</f>
        <v>1831</v>
      </c>
      <c r="J6" s="87">
        <f>I6/G6</f>
        <v>3.0015409330841611E-2</v>
      </c>
      <c r="K6" s="65" t="s">
        <v>428</v>
      </c>
    </row>
    <row r="7" spans="1:11" s="65" customFormat="1" ht="17.25" x14ac:dyDescent="0.3">
      <c r="C7" s="65" t="s">
        <v>4</v>
      </c>
      <c r="D7" s="67">
        <v>76100</v>
      </c>
      <c r="E7" s="100">
        <v>68108</v>
      </c>
      <c r="F7" s="100">
        <v>112937</v>
      </c>
      <c r="G7" s="100">
        <v>108131</v>
      </c>
      <c r="H7" s="202">
        <v>108131</v>
      </c>
      <c r="I7" s="100">
        <f t="shared" ref="I7:I8" si="0">H7-G7</f>
        <v>0</v>
      </c>
      <c r="J7" s="87">
        <f t="shared" ref="J7:J8" si="1">I7/G7</f>
        <v>0</v>
      </c>
      <c r="K7" s="65" t="s">
        <v>429</v>
      </c>
    </row>
    <row r="8" spans="1:11" s="65" customFormat="1" ht="17.25" x14ac:dyDescent="0.3">
      <c r="C8" s="65" t="s">
        <v>5</v>
      </c>
      <c r="D8" s="67">
        <v>0</v>
      </c>
      <c r="E8" s="100">
        <v>0</v>
      </c>
      <c r="F8" s="100">
        <v>0</v>
      </c>
      <c r="G8" s="100">
        <v>500</v>
      </c>
      <c r="H8" s="202">
        <v>0</v>
      </c>
      <c r="I8" s="100">
        <f t="shared" si="0"/>
        <v>-500</v>
      </c>
      <c r="J8" s="87">
        <f t="shared" si="1"/>
        <v>-1</v>
      </c>
    </row>
    <row r="9" spans="1:11" s="65" customFormat="1" ht="17.25" x14ac:dyDescent="0.3">
      <c r="C9" s="65" t="s">
        <v>6</v>
      </c>
      <c r="D9" s="67">
        <v>0</v>
      </c>
      <c r="E9" s="100">
        <v>0</v>
      </c>
      <c r="F9" s="100">
        <v>0</v>
      </c>
      <c r="G9" s="100">
        <v>0</v>
      </c>
      <c r="H9" s="202"/>
      <c r="I9" s="100">
        <f t="shared" ref="I9" si="2">H9-G9</f>
        <v>0</v>
      </c>
      <c r="J9" s="87" t="e">
        <f t="shared" ref="J9" si="3">I9/G9</f>
        <v>#DIV/0!</v>
      </c>
    </row>
    <row r="10" spans="1:11" s="65" customFormat="1" ht="17.25" x14ac:dyDescent="0.3">
      <c r="C10" s="65" t="s">
        <v>259</v>
      </c>
      <c r="D10" s="67">
        <v>0</v>
      </c>
      <c r="E10" s="100">
        <v>0</v>
      </c>
      <c r="F10" s="100">
        <v>0</v>
      </c>
      <c r="G10" s="100">
        <v>0</v>
      </c>
      <c r="H10" s="202">
        <v>0</v>
      </c>
      <c r="I10" s="100">
        <f t="shared" ref="I10:I12" si="4">H10-G10</f>
        <v>0</v>
      </c>
      <c r="J10" s="87" t="e">
        <f t="shared" ref="J10:J12" si="5">I10/G10</f>
        <v>#DIV/0!</v>
      </c>
    </row>
    <row r="11" spans="1:11" s="65" customFormat="1" ht="17.25" x14ac:dyDescent="0.3">
      <c r="C11" s="65" t="s">
        <v>260</v>
      </c>
      <c r="D11" s="67">
        <v>0</v>
      </c>
      <c r="E11" s="100">
        <v>0</v>
      </c>
      <c r="F11" s="100">
        <v>0</v>
      </c>
      <c r="G11" s="100">
        <v>0</v>
      </c>
      <c r="H11" s="202">
        <v>3624.36</v>
      </c>
      <c r="I11" s="100">
        <f t="shared" si="4"/>
        <v>3624.36</v>
      </c>
      <c r="J11" s="87" t="e">
        <f t="shared" si="5"/>
        <v>#DIV/0!</v>
      </c>
      <c r="K11" s="65" t="s">
        <v>430</v>
      </c>
    </row>
    <row r="12" spans="1:11" s="65" customFormat="1" ht="17.25" x14ac:dyDescent="0.3">
      <c r="C12" s="65" t="s">
        <v>261</v>
      </c>
      <c r="D12" s="67">
        <v>0</v>
      </c>
      <c r="E12" s="100">
        <v>0</v>
      </c>
      <c r="F12" s="100">
        <v>0</v>
      </c>
      <c r="G12" s="100">
        <v>0</v>
      </c>
      <c r="H12" s="202">
        <v>7500</v>
      </c>
      <c r="I12" s="100">
        <f t="shared" si="4"/>
        <v>7500</v>
      </c>
      <c r="J12" s="87" t="e">
        <f t="shared" si="5"/>
        <v>#DIV/0!</v>
      </c>
      <c r="K12" s="65" t="s">
        <v>431</v>
      </c>
    </row>
    <row r="13" spans="1:11" s="65" customFormat="1" ht="17.25" x14ac:dyDescent="0.3">
      <c r="B13" s="305" t="s">
        <v>94</v>
      </c>
      <c r="C13" s="305"/>
      <c r="D13" s="67"/>
      <c r="E13" s="100"/>
      <c r="F13" s="100"/>
      <c r="G13" s="100"/>
      <c r="H13" s="202"/>
      <c r="I13" s="100"/>
      <c r="J13" s="87"/>
    </row>
    <row r="14" spans="1:11" s="65" customFormat="1" ht="17.25" x14ac:dyDescent="0.3">
      <c r="C14" s="65" t="s">
        <v>258</v>
      </c>
      <c r="D14" s="67">
        <v>0</v>
      </c>
      <c r="E14" s="100">
        <v>0</v>
      </c>
      <c r="F14" s="100">
        <v>0</v>
      </c>
      <c r="G14" s="100">
        <v>0</v>
      </c>
      <c r="H14" s="202">
        <v>6600</v>
      </c>
      <c r="I14" s="100">
        <f t="shared" ref="I14:I15" si="6">H14-G14</f>
        <v>6600</v>
      </c>
      <c r="J14" s="87" t="e">
        <f t="shared" ref="J14:J15" si="7">I14/G14</f>
        <v>#DIV/0!</v>
      </c>
      <c r="K14" s="65" t="s">
        <v>289</v>
      </c>
    </row>
    <row r="15" spans="1:11" s="65" customFormat="1" ht="17.25" x14ac:dyDescent="0.3">
      <c r="C15" s="65" t="s">
        <v>96</v>
      </c>
      <c r="D15" s="67">
        <v>0</v>
      </c>
      <c r="E15" s="100">
        <v>0</v>
      </c>
      <c r="F15" s="100">
        <v>0</v>
      </c>
      <c r="G15" s="100">
        <v>0</v>
      </c>
      <c r="H15" s="202">
        <v>0</v>
      </c>
      <c r="I15" s="100">
        <f t="shared" si="6"/>
        <v>0</v>
      </c>
      <c r="J15" s="87" t="e">
        <f t="shared" si="7"/>
        <v>#DIV/0!</v>
      </c>
    </row>
    <row r="16" spans="1:11" s="65" customFormat="1" ht="17.25" x14ac:dyDescent="0.3">
      <c r="B16" s="305" t="s">
        <v>97</v>
      </c>
      <c r="C16" s="305"/>
      <c r="D16" s="67"/>
      <c r="E16" s="100"/>
      <c r="F16" s="100"/>
      <c r="G16" s="100"/>
      <c r="H16" s="202"/>
      <c r="I16" s="100"/>
      <c r="J16" s="87"/>
    </row>
    <row r="17" spans="2:11" s="65" customFormat="1" ht="17.25" x14ac:dyDescent="0.3">
      <c r="C17" s="65" t="s">
        <v>98</v>
      </c>
      <c r="D17" s="67">
        <v>0</v>
      </c>
      <c r="E17" s="100">
        <v>0</v>
      </c>
      <c r="F17" s="100">
        <v>0</v>
      </c>
      <c r="G17" s="100">
        <v>0</v>
      </c>
      <c r="H17" s="202">
        <v>13079</v>
      </c>
      <c r="I17" s="100">
        <f t="shared" ref="I17:I19" si="8">H17-G17</f>
        <v>13079</v>
      </c>
      <c r="J17" s="87" t="e">
        <f t="shared" ref="J17:J19" si="9">I17/G17</f>
        <v>#DIV/0!</v>
      </c>
      <c r="K17" s="65" t="s">
        <v>289</v>
      </c>
    </row>
    <row r="18" spans="2:11" s="65" customFormat="1" ht="17.25" x14ac:dyDescent="0.3">
      <c r="C18" s="65" t="s">
        <v>99</v>
      </c>
      <c r="D18" s="67">
        <v>0</v>
      </c>
      <c r="E18" s="100">
        <v>0</v>
      </c>
      <c r="F18" s="100">
        <v>0</v>
      </c>
      <c r="G18" s="100">
        <v>0</v>
      </c>
      <c r="H18" s="202">
        <v>2479</v>
      </c>
      <c r="I18" s="100">
        <f t="shared" si="8"/>
        <v>2479</v>
      </c>
      <c r="J18" s="87" t="e">
        <f t="shared" si="9"/>
        <v>#DIV/0!</v>
      </c>
      <c r="K18" s="65" t="s">
        <v>289</v>
      </c>
    </row>
    <row r="19" spans="2:11" s="65" customFormat="1" ht="17.25" x14ac:dyDescent="0.3">
      <c r="C19" s="65" t="s">
        <v>262</v>
      </c>
      <c r="D19" s="67">
        <v>0</v>
      </c>
      <c r="E19" s="100">
        <v>0</v>
      </c>
      <c r="F19" s="100">
        <v>0</v>
      </c>
      <c r="G19" s="100">
        <v>0</v>
      </c>
      <c r="H19" s="202">
        <v>911</v>
      </c>
      <c r="I19" s="100">
        <f t="shared" si="8"/>
        <v>911</v>
      </c>
      <c r="J19" s="87" t="e">
        <f t="shared" si="9"/>
        <v>#DIV/0!</v>
      </c>
      <c r="K19" s="65" t="s">
        <v>289</v>
      </c>
    </row>
    <row r="20" spans="2:11" s="65" customFormat="1" ht="18.75" x14ac:dyDescent="0.3">
      <c r="B20" s="306" t="s">
        <v>110</v>
      </c>
      <c r="C20" s="306"/>
      <c r="D20" s="67"/>
      <c r="E20" s="100"/>
      <c r="F20" s="100"/>
      <c r="G20" s="100"/>
      <c r="H20" s="202"/>
      <c r="I20" s="100"/>
      <c r="J20" s="87"/>
    </row>
    <row r="21" spans="2:11" s="65" customFormat="1" ht="17.25" x14ac:dyDescent="0.3">
      <c r="C21" s="65" t="s">
        <v>102</v>
      </c>
      <c r="D21" s="67">
        <v>0</v>
      </c>
      <c r="E21" s="100">
        <v>0</v>
      </c>
      <c r="F21" s="100">
        <v>0</v>
      </c>
      <c r="G21" s="100" t="s">
        <v>33</v>
      </c>
      <c r="H21" s="202">
        <v>0</v>
      </c>
      <c r="I21" s="100" t="e">
        <f t="shared" ref="I21:I27" si="10">H21-G21</f>
        <v>#VALUE!</v>
      </c>
      <c r="J21" s="87" t="e">
        <f t="shared" ref="J21:J27" si="11">I21/G21</f>
        <v>#VALUE!</v>
      </c>
    </row>
    <row r="22" spans="2:11" s="65" customFormat="1" ht="17.25" x14ac:dyDescent="0.3">
      <c r="C22" s="65" t="s">
        <v>103</v>
      </c>
      <c r="D22" s="67">
        <v>0</v>
      </c>
      <c r="E22" s="100">
        <v>0</v>
      </c>
      <c r="F22" s="100">
        <v>0</v>
      </c>
      <c r="G22" s="100">
        <v>0</v>
      </c>
      <c r="H22" s="202">
        <v>17129</v>
      </c>
      <c r="I22" s="100">
        <f t="shared" si="10"/>
        <v>17129</v>
      </c>
      <c r="J22" s="87" t="e">
        <f t="shared" si="11"/>
        <v>#DIV/0!</v>
      </c>
      <c r="K22" s="65" t="s">
        <v>289</v>
      </c>
    </row>
    <row r="23" spans="2:11" s="65" customFormat="1" ht="17.25" x14ac:dyDescent="0.3">
      <c r="C23" s="65" t="s">
        <v>104</v>
      </c>
      <c r="D23" s="67">
        <v>0</v>
      </c>
      <c r="E23" s="100">
        <v>0</v>
      </c>
      <c r="F23" s="100">
        <v>0</v>
      </c>
      <c r="G23" s="100">
        <v>0</v>
      </c>
      <c r="H23" s="202">
        <v>1500</v>
      </c>
      <c r="I23" s="100">
        <f t="shared" si="10"/>
        <v>1500</v>
      </c>
      <c r="J23" s="87" t="e">
        <f t="shared" si="11"/>
        <v>#DIV/0!</v>
      </c>
      <c r="K23" s="65" t="s">
        <v>289</v>
      </c>
    </row>
    <row r="24" spans="2:11" s="65" customFormat="1" ht="17.25" x14ac:dyDescent="0.3">
      <c r="C24" s="65" t="s">
        <v>105</v>
      </c>
      <c r="D24" s="67">
        <v>0</v>
      </c>
      <c r="E24" s="100">
        <v>0</v>
      </c>
      <c r="F24" s="100">
        <v>0</v>
      </c>
      <c r="G24" s="100">
        <v>0</v>
      </c>
      <c r="H24" s="202">
        <v>2000</v>
      </c>
      <c r="I24" s="100">
        <f t="shared" si="10"/>
        <v>2000</v>
      </c>
      <c r="J24" s="87" t="e">
        <f t="shared" si="11"/>
        <v>#DIV/0!</v>
      </c>
      <c r="K24" s="65" t="s">
        <v>289</v>
      </c>
    </row>
    <row r="25" spans="2:11" s="65" customFormat="1" ht="17.25" x14ac:dyDescent="0.3">
      <c r="C25" s="65" t="s">
        <v>106</v>
      </c>
      <c r="D25" s="67">
        <v>0</v>
      </c>
      <c r="E25" s="100">
        <v>0</v>
      </c>
      <c r="F25" s="100">
        <v>0</v>
      </c>
      <c r="G25" s="100">
        <v>0</v>
      </c>
      <c r="H25" s="202">
        <v>0</v>
      </c>
      <c r="I25" s="100">
        <f t="shared" si="10"/>
        <v>0</v>
      </c>
      <c r="J25" s="87" t="e">
        <f t="shared" si="11"/>
        <v>#DIV/0!</v>
      </c>
      <c r="K25" s="65" t="s">
        <v>289</v>
      </c>
    </row>
    <row r="26" spans="2:11" s="65" customFormat="1" ht="17.25" x14ac:dyDescent="0.3">
      <c r="C26" s="65" t="s">
        <v>107</v>
      </c>
      <c r="D26" s="67">
        <v>0</v>
      </c>
      <c r="E26" s="100">
        <v>0</v>
      </c>
      <c r="F26" s="100">
        <v>0</v>
      </c>
      <c r="G26" s="100">
        <v>0</v>
      </c>
      <c r="H26" s="202">
        <v>0</v>
      </c>
      <c r="I26" s="100">
        <f t="shared" si="10"/>
        <v>0</v>
      </c>
      <c r="J26" s="87" t="e">
        <f t="shared" si="11"/>
        <v>#DIV/0!</v>
      </c>
      <c r="K26" s="65" t="s">
        <v>289</v>
      </c>
    </row>
    <row r="27" spans="2:11" s="65" customFormat="1" ht="17.25" x14ac:dyDescent="0.3">
      <c r="C27" s="65" t="s">
        <v>108</v>
      </c>
      <c r="D27" s="67">
        <v>0</v>
      </c>
      <c r="E27" s="100">
        <v>0</v>
      </c>
      <c r="F27" s="100">
        <v>0</v>
      </c>
      <c r="G27" s="100">
        <v>0</v>
      </c>
      <c r="H27" s="202">
        <v>0</v>
      </c>
      <c r="I27" s="100">
        <f t="shared" si="10"/>
        <v>0</v>
      </c>
      <c r="J27" s="87" t="e">
        <f t="shared" si="11"/>
        <v>#DIV/0!</v>
      </c>
    </row>
    <row r="28" spans="2:11" s="65" customFormat="1" ht="17.25" x14ac:dyDescent="0.3">
      <c r="B28" s="305" t="s">
        <v>55</v>
      </c>
      <c r="C28" s="305"/>
      <c r="D28" s="67"/>
      <c r="E28" s="100"/>
      <c r="F28" s="100"/>
      <c r="G28" s="100"/>
      <c r="H28" s="202"/>
      <c r="I28" s="100"/>
      <c r="J28" s="87"/>
    </row>
    <row r="29" spans="2:11" s="65" customFormat="1" ht="17.25" x14ac:dyDescent="0.3">
      <c r="C29" s="65" t="s">
        <v>111</v>
      </c>
      <c r="D29" s="67">
        <v>0</v>
      </c>
      <c r="E29" s="100">
        <v>0</v>
      </c>
      <c r="F29" s="100">
        <v>0</v>
      </c>
      <c r="G29" s="100">
        <v>0</v>
      </c>
      <c r="H29" s="202">
        <v>3086</v>
      </c>
      <c r="I29" s="100">
        <f t="shared" ref="I29:I31" si="12">H29-G29</f>
        <v>3086</v>
      </c>
      <c r="J29" s="87" t="e">
        <f t="shared" ref="J29:J31" si="13">I29/G29</f>
        <v>#DIV/0!</v>
      </c>
    </row>
    <row r="30" spans="2:11" s="65" customFormat="1" ht="17.25" x14ac:dyDescent="0.3">
      <c r="C30" s="65" t="s">
        <v>112</v>
      </c>
      <c r="D30" s="67">
        <v>0</v>
      </c>
      <c r="E30" s="100">
        <v>0</v>
      </c>
      <c r="F30" s="100">
        <v>0</v>
      </c>
      <c r="G30" s="100">
        <v>0</v>
      </c>
      <c r="H30" s="202"/>
      <c r="I30" s="100">
        <f t="shared" si="12"/>
        <v>0</v>
      </c>
      <c r="J30" s="87" t="e">
        <f t="shared" si="13"/>
        <v>#DIV/0!</v>
      </c>
    </row>
    <row r="31" spans="2:11" s="65" customFormat="1" ht="17.25" x14ac:dyDescent="0.3">
      <c r="C31" s="65" t="s">
        <v>113</v>
      </c>
      <c r="D31" s="67">
        <v>0</v>
      </c>
      <c r="E31" s="100">
        <v>0</v>
      </c>
      <c r="F31" s="100">
        <v>0</v>
      </c>
      <c r="G31" s="100">
        <v>0</v>
      </c>
      <c r="H31" s="202">
        <v>914</v>
      </c>
      <c r="I31" s="100">
        <f t="shared" si="12"/>
        <v>914</v>
      </c>
      <c r="J31" s="87" t="e">
        <f t="shared" si="13"/>
        <v>#DIV/0!</v>
      </c>
    </row>
    <row r="32" spans="2:11" s="65" customFormat="1" ht="17.25" x14ac:dyDescent="0.3">
      <c r="B32" s="305" t="s">
        <v>83</v>
      </c>
      <c r="C32" s="305"/>
      <c r="D32" s="67"/>
      <c r="E32" s="100"/>
      <c r="F32" s="100"/>
      <c r="G32" s="100"/>
      <c r="H32" s="202"/>
      <c r="I32" s="100"/>
      <c r="J32" s="87"/>
    </row>
    <row r="33" spans="2:17" s="65" customFormat="1" ht="17.25" x14ac:dyDescent="0.3">
      <c r="B33" s="98"/>
      <c r="C33" s="65" t="s">
        <v>202</v>
      </c>
      <c r="D33" s="67">
        <v>300</v>
      </c>
      <c r="E33" s="100">
        <v>300</v>
      </c>
      <c r="F33" s="100">
        <v>300</v>
      </c>
      <c r="G33" s="100">
        <v>500</v>
      </c>
      <c r="H33" s="202">
        <v>500</v>
      </c>
      <c r="I33" s="100">
        <f t="shared" ref="I33:I38" si="14">H33-G33</f>
        <v>0</v>
      </c>
      <c r="J33" s="87">
        <f t="shared" ref="J33:J37" si="15">I33/G33</f>
        <v>0</v>
      </c>
      <c r="K33" s="65" t="s">
        <v>432</v>
      </c>
    </row>
    <row r="34" spans="2:17" s="65" customFormat="1" ht="17.25" x14ac:dyDescent="0.3">
      <c r="C34" s="65" t="s">
        <v>84</v>
      </c>
      <c r="D34" s="67">
        <v>52712</v>
      </c>
      <c r="E34" s="100">
        <v>57178</v>
      </c>
      <c r="F34" s="100">
        <v>61150</v>
      </c>
      <c r="G34" s="100">
        <v>66310</v>
      </c>
      <c r="H34" s="202">
        <v>66145</v>
      </c>
      <c r="I34" s="100">
        <f t="shared" si="14"/>
        <v>-165</v>
      </c>
      <c r="J34" s="87">
        <f t="shared" si="15"/>
        <v>-2.4883124717237221E-3</v>
      </c>
      <c r="K34" s="65" t="s">
        <v>433</v>
      </c>
    </row>
    <row r="35" spans="2:17" s="65" customFormat="1" ht="17.25" x14ac:dyDescent="0.3">
      <c r="C35" s="65" t="s">
        <v>85</v>
      </c>
      <c r="D35" s="67">
        <v>29400</v>
      </c>
      <c r="E35" s="100">
        <v>29500</v>
      </c>
      <c r="F35" s="100">
        <v>30750</v>
      </c>
      <c r="G35" s="100">
        <v>32300</v>
      </c>
      <c r="H35" s="202">
        <v>30875</v>
      </c>
      <c r="I35" s="100">
        <f t="shared" si="14"/>
        <v>-1425</v>
      </c>
      <c r="J35" s="87">
        <f t="shared" si="15"/>
        <v>-4.4117647058823532E-2</v>
      </c>
      <c r="K35" s="65" t="s">
        <v>434</v>
      </c>
    </row>
    <row r="36" spans="2:17" s="65" customFormat="1" ht="17.25" x14ac:dyDescent="0.3">
      <c r="C36" s="65" t="s">
        <v>86</v>
      </c>
      <c r="D36" s="67">
        <v>19388</v>
      </c>
      <c r="E36" s="100">
        <v>19881</v>
      </c>
      <c r="F36" s="100">
        <v>21800</v>
      </c>
      <c r="G36" s="100">
        <v>17620</v>
      </c>
      <c r="H36" s="202">
        <v>13890</v>
      </c>
      <c r="I36" s="100">
        <f t="shared" si="14"/>
        <v>-3730</v>
      </c>
      <c r="J36" s="87">
        <f t="shared" si="15"/>
        <v>-0.21169125993189558</v>
      </c>
      <c r="O36" s="65" t="s">
        <v>440</v>
      </c>
      <c r="P36" s="65" t="s">
        <v>263</v>
      </c>
      <c r="Q36" s="268" t="s">
        <v>435</v>
      </c>
    </row>
    <row r="37" spans="2:17" s="65" customFormat="1" ht="17.25" x14ac:dyDescent="0.3">
      <c r="C37" s="65" t="s">
        <v>87</v>
      </c>
      <c r="D37" s="67">
        <v>700</v>
      </c>
      <c r="E37" s="100">
        <v>840</v>
      </c>
      <c r="F37" s="100">
        <v>1500</v>
      </c>
      <c r="G37" s="100">
        <v>1500</v>
      </c>
      <c r="H37" s="202">
        <v>1750</v>
      </c>
      <c r="I37" s="100">
        <f t="shared" si="14"/>
        <v>250</v>
      </c>
      <c r="J37" s="87">
        <f t="shared" si="15"/>
        <v>0.16666666666666666</v>
      </c>
      <c r="K37" s="65" t="s">
        <v>441</v>
      </c>
      <c r="Q37" s="268" t="s">
        <v>436</v>
      </c>
    </row>
    <row r="38" spans="2:17" s="65" customFormat="1" ht="17.25" x14ac:dyDescent="0.3">
      <c r="C38" s="65" t="s">
        <v>64</v>
      </c>
      <c r="D38" s="67">
        <v>408</v>
      </c>
      <c r="E38" s="100">
        <v>408</v>
      </c>
      <c r="F38" s="100">
        <v>408</v>
      </c>
      <c r="G38" s="100">
        <v>600</v>
      </c>
      <c r="H38" s="202">
        <v>600</v>
      </c>
      <c r="I38" s="100">
        <f t="shared" si="14"/>
        <v>0</v>
      </c>
      <c r="J38" s="87">
        <f>I38/G38</f>
        <v>0</v>
      </c>
      <c r="K38" s="65" t="s">
        <v>442</v>
      </c>
      <c r="Q38" s="268" t="s">
        <v>437</v>
      </c>
    </row>
    <row r="39" spans="2:17" s="65" customFormat="1" ht="17.25" x14ac:dyDescent="0.3">
      <c r="B39" s="94">
        <v>14</v>
      </c>
      <c r="C39" s="94" t="s">
        <v>256</v>
      </c>
      <c r="D39" s="67"/>
      <c r="E39" s="100"/>
      <c r="F39" s="100"/>
      <c r="G39" s="100"/>
      <c r="H39" s="202"/>
      <c r="I39" s="100"/>
      <c r="J39" s="87"/>
      <c r="Q39" s="268" t="s">
        <v>438</v>
      </c>
    </row>
    <row r="40" spans="2:17" s="65" customFormat="1" ht="17.25" x14ac:dyDescent="0.3">
      <c r="C40" s="65" t="s">
        <v>257</v>
      </c>
      <c r="D40" s="67">
        <v>0</v>
      </c>
      <c r="E40" s="100">
        <v>0</v>
      </c>
      <c r="F40" s="100">
        <v>0</v>
      </c>
      <c r="G40" s="100">
        <v>0</v>
      </c>
      <c r="H40" s="202">
        <v>1332</v>
      </c>
      <c r="I40" s="100">
        <f t="shared" ref="I40:I44" si="16">H40-G40</f>
        <v>1332</v>
      </c>
      <c r="J40" s="87" t="e">
        <f>I40/G40</f>
        <v>#DIV/0!</v>
      </c>
      <c r="K40" s="65" t="s">
        <v>289</v>
      </c>
      <c r="Q40" s="268" t="s">
        <v>439</v>
      </c>
    </row>
    <row r="41" spans="2:17" s="65" customFormat="1" ht="17.25" x14ac:dyDescent="0.3">
      <c r="C41" s="65" t="s">
        <v>148</v>
      </c>
      <c r="D41" s="67">
        <v>0</v>
      </c>
      <c r="E41" s="100">
        <v>0</v>
      </c>
      <c r="F41" s="100">
        <v>0</v>
      </c>
      <c r="G41" s="100">
        <v>0</v>
      </c>
      <c r="H41" s="202">
        <v>3012</v>
      </c>
      <c r="I41" s="100">
        <f t="shared" si="16"/>
        <v>3012</v>
      </c>
      <c r="J41" s="87" t="e">
        <f t="shared" ref="J41:J44" si="17">I41/G41</f>
        <v>#DIV/0!</v>
      </c>
      <c r="K41" s="65" t="s">
        <v>289</v>
      </c>
    </row>
    <row r="42" spans="2:17" s="65" customFormat="1" ht="17.25" x14ac:dyDescent="0.3">
      <c r="C42" s="65" t="s">
        <v>149</v>
      </c>
      <c r="D42" s="67">
        <v>0</v>
      </c>
      <c r="E42" s="100">
        <v>0</v>
      </c>
      <c r="F42" s="100">
        <v>0</v>
      </c>
      <c r="G42" s="100">
        <v>0</v>
      </c>
      <c r="H42" s="202">
        <v>1600</v>
      </c>
      <c r="I42" s="100">
        <f t="shared" si="16"/>
        <v>1600</v>
      </c>
      <c r="J42" s="87" t="e">
        <f t="shared" si="17"/>
        <v>#DIV/0!</v>
      </c>
      <c r="K42" s="65" t="s">
        <v>289</v>
      </c>
    </row>
    <row r="43" spans="2:17" s="65" customFormat="1" ht="17.25" x14ac:dyDescent="0.3">
      <c r="C43" s="65" t="s">
        <v>150</v>
      </c>
      <c r="D43" s="67">
        <v>0</v>
      </c>
      <c r="E43" s="100">
        <v>0</v>
      </c>
      <c r="F43" s="100">
        <v>0</v>
      </c>
      <c r="G43" s="100">
        <v>0</v>
      </c>
      <c r="H43" s="202">
        <v>441</v>
      </c>
      <c r="I43" s="100">
        <f t="shared" si="16"/>
        <v>441</v>
      </c>
      <c r="J43" s="87" t="e">
        <f t="shared" si="17"/>
        <v>#DIV/0!</v>
      </c>
      <c r="K43" s="65" t="s">
        <v>289</v>
      </c>
    </row>
    <row r="44" spans="2:17" s="65" customFormat="1" ht="17.25" x14ac:dyDescent="0.3">
      <c r="C44" s="65" t="s">
        <v>223</v>
      </c>
      <c r="D44" s="67">
        <v>0</v>
      </c>
      <c r="E44" s="100">
        <v>0</v>
      </c>
      <c r="F44" s="100">
        <v>0</v>
      </c>
      <c r="G44" s="100">
        <v>0</v>
      </c>
      <c r="H44" s="202">
        <v>1468</v>
      </c>
      <c r="I44" s="100">
        <f t="shared" si="16"/>
        <v>1468</v>
      </c>
      <c r="J44" s="87" t="e">
        <f t="shared" si="17"/>
        <v>#DIV/0!</v>
      </c>
      <c r="K44" s="65" t="s">
        <v>289</v>
      </c>
    </row>
    <row r="45" spans="2:17" s="65" customFormat="1" ht="17.25" x14ac:dyDescent="0.3">
      <c r="B45" s="305" t="s">
        <v>10</v>
      </c>
      <c r="C45" s="305"/>
      <c r="D45" s="67"/>
      <c r="E45" s="100"/>
      <c r="F45" s="100"/>
      <c r="G45" s="100"/>
      <c r="H45" s="202"/>
      <c r="I45" s="100"/>
      <c r="J45" s="87"/>
    </row>
    <row r="46" spans="2:17" s="65" customFormat="1" ht="17.25" x14ac:dyDescent="0.3">
      <c r="C46" s="65" t="s">
        <v>59</v>
      </c>
      <c r="D46" s="67">
        <v>600</v>
      </c>
      <c r="E46" s="100">
        <v>600</v>
      </c>
      <c r="F46" s="100">
        <v>600</v>
      </c>
      <c r="G46" s="100">
        <v>500</v>
      </c>
      <c r="H46" s="202"/>
      <c r="I46" s="100">
        <f t="shared" ref="I46:I49" si="18">H46-G46</f>
        <v>-500</v>
      </c>
      <c r="J46" s="87">
        <f t="shared" ref="J46:J49" si="19">I46/G46</f>
        <v>-1</v>
      </c>
    </row>
    <row r="47" spans="2:17" s="65" customFormat="1" ht="17.25" x14ac:dyDescent="0.3">
      <c r="C47" s="65" t="s">
        <v>12</v>
      </c>
      <c r="D47" s="67">
        <v>100</v>
      </c>
      <c r="E47" s="100">
        <v>100</v>
      </c>
      <c r="F47" s="100">
        <v>100</v>
      </c>
      <c r="G47" s="100">
        <v>150</v>
      </c>
      <c r="H47" s="202">
        <v>0</v>
      </c>
      <c r="I47" s="100">
        <f t="shared" si="18"/>
        <v>-150</v>
      </c>
      <c r="J47" s="87">
        <f t="shared" si="19"/>
        <v>-1</v>
      </c>
    </row>
    <row r="48" spans="2:17" s="65" customFormat="1" ht="17.25" x14ac:dyDescent="0.3">
      <c r="C48" s="65" t="s">
        <v>13</v>
      </c>
      <c r="D48" s="67">
        <v>1000</v>
      </c>
      <c r="E48" s="100">
        <v>1000</v>
      </c>
      <c r="F48" s="100">
        <v>1000</v>
      </c>
      <c r="G48" s="100">
        <v>500</v>
      </c>
      <c r="H48" s="202">
        <v>500</v>
      </c>
      <c r="I48" s="100">
        <f t="shared" si="18"/>
        <v>0</v>
      </c>
      <c r="J48" s="87">
        <f t="shared" si="19"/>
        <v>0</v>
      </c>
      <c r="K48" s="65" t="s">
        <v>443</v>
      </c>
    </row>
    <row r="49" spans="1:11" s="65" customFormat="1" ht="17.25" x14ac:dyDescent="0.3">
      <c r="C49" s="65" t="s">
        <v>15</v>
      </c>
      <c r="D49" s="67">
        <v>600</v>
      </c>
      <c r="E49" s="100">
        <v>600</v>
      </c>
      <c r="F49" s="100">
        <v>600</v>
      </c>
      <c r="G49" s="100">
        <v>1500</v>
      </c>
      <c r="H49" s="202">
        <v>1500</v>
      </c>
      <c r="I49" s="100">
        <f t="shared" si="18"/>
        <v>0</v>
      </c>
      <c r="J49" s="87">
        <f t="shared" si="19"/>
        <v>0</v>
      </c>
      <c r="K49" s="65" t="s">
        <v>444</v>
      </c>
    </row>
    <row r="50" spans="1:11" s="65" customFormat="1" ht="17.25" x14ac:dyDescent="0.3">
      <c r="B50" s="305" t="s">
        <v>18</v>
      </c>
      <c r="C50" s="307"/>
      <c r="D50" s="67"/>
      <c r="E50" s="100"/>
      <c r="F50" s="100"/>
      <c r="G50" s="100"/>
      <c r="H50" s="202"/>
      <c r="I50" s="100"/>
      <c r="J50" s="87"/>
    </row>
    <row r="51" spans="1:11" s="65" customFormat="1" ht="17.25" x14ac:dyDescent="0.3">
      <c r="C51" s="65" t="s">
        <v>35</v>
      </c>
      <c r="D51" s="67">
        <v>2000</v>
      </c>
      <c r="E51" s="100">
        <v>2600</v>
      </c>
      <c r="F51" s="100">
        <v>2600</v>
      </c>
      <c r="G51" s="100">
        <v>2600</v>
      </c>
      <c r="H51" s="202">
        <v>2600</v>
      </c>
      <c r="I51" s="100">
        <f t="shared" ref="I51:I53" si="20">H51-G51</f>
        <v>0</v>
      </c>
      <c r="J51" s="87">
        <f t="shared" ref="J51:J53" si="21">I51/G51</f>
        <v>0</v>
      </c>
      <c r="K51" s="65" t="s">
        <v>445</v>
      </c>
    </row>
    <row r="52" spans="1:11" s="65" customFormat="1" ht="17.25" x14ac:dyDescent="0.3">
      <c r="C52" s="65" t="s">
        <v>20</v>
      </c>
      <c r="D52" s="67">
        <v>2000</v>
      </c>
      <c r="E52" s="100">
        <v>2000</v>
      </c>
      <c r="F52" s="100">
        <v>2000</v>
      </c>
      <c r="G52" s="100">
        <v>2400</v>
      </c>
      <c r="H52" s="202">
        <v>3000</v>
      </c>
      <c r="I52" s="100">
        <f t="shared" si="20"/>
        <v>600</v>
      </c>
      <c r="J52" s="87">
        <f t="shared" si="21"/>
        <v>0.25</v>
      </c>
      <c r="K52" s="65" t="s">
        <v>446</v>
      </c>
    </row>
    <row r="53" spans="1:11" s="65" customFormat="1" ht="17.25" x14ac:dyDescent="0.3">
      <c r="C53" s="65" t="s">
        <v>88</v>
      </c>
      <c r="D53" s="67">
        <v>2300</v>
      </c>
      <c r="E53" s="100">
        <v>2300</v>
      </c>
      <c r="F53" s="100">
        <v>2300</v>
      </c>
      <c r="G53" s="100">
        <v>2300</v>
      </c>
      <c r="H53" s="202">
        <v>2800</v>
      </c>
      <c r="I53" s="100">
        <f t="shared" si="20"/>
        <v>500</v>
      </c>
      <c r="J53" s="87">
        <f t="shared" si="21"/>
        <v>0.21739130434782608</v>
      </c>
      <c r="K53" s="268" t="s">
        <v>447</v>
      </c>
    </row>
    <row r="54" spans="1:11" s="65" customFormat="1" ht="17.25" x14ac:dyDescent="0.3">
      <c r="B54" s="305" t="s">
        <v>89</v>
      </c>
      <c r="C54" s="307"/>
      <c r="D54" s="67"/>
      <c r="E54" s="100"/>
      <c r="F54" s="100"/>
      <c r="G54" s="100"/>
      <c r="H54" s="202"/>
      <c r="I54" s="100"/>
      <c r="J54" s="87"/>
      <c r="K54" s="268" t="s">
        <v>448</v>
      </c>
    </row>
    <row r="55" spans="1:11" s="65" customFormat="1" ht="17.25" x14ac:dyDescent="0.3">
      <c r="C55" s="65" t="s">
        <v>23</v>
      </c>
      <c r="D55" s="67">
        <v>6000</v>
      </c>
      <c r="E55" s="100">
        <v>6000</v>
      </c>
      <c r="F55" s="100">
        <v>11250</v>
      </c>
      <c r="G55" s="100">
        <v>9000</v>
      </c>
      <c r="H55" s="202">
        <v>9000</v>
      </c>
      <c r="I55" s="100">
        <f t="shared" ref="I55:I56" si="22">H55-G55</f>
        <v>0</v>
      </c>
      <c r="J55" s="87">
        <f t="shared" ref="J55:J56" si="23">I55/G55</f>
        <v>0</v>
      </c>
      <c r="K55" s="268" t="s">
        <v>449</v>
      </c>
    </row>
    <row r="56" spans="1:11" s="65" customFormat="1" ht="17.25" x14ac:dyDescent="0.3">
      <c r="C56" s="65" t="s">
        <v>24</v>
      </c>
      <c r="D56" s="67">
        <v>7000</v>
      </c>
      <c r="E56" s="100">
        <v>12000</v>
      </c>
      <c r="F56" s="100">
        <v>12000</v>
      </c>
      <c r="G56" s="100">
        <v>12000</v>
      </c>
      <c r="H56" s="202">
        <v>16000</v>
      </c>
      <c r="I56" s="100">
        <f t="shared" si="22"/>
        <v>4000</v>
      </c>
      <c r="J56" s="87">
        <f t="shared" si="23"/>
        <v>0.33333333333333331</v>
      </c>
      <c r="K56" s="268" t="s">
        <v>450</v>
      </c>
    </row>
    <row r="57" spans="1:11" s="65" customFormat="1" ht="17.25" x14ac:dyDescent="0.3">
      <c r="B57" s="305" t="s">
        <v>25</v>
      </c>
      <c r="C57" s="305"/>
      <c r="D57" s="67"/>
      <c r="E57" s="100"/>
      <c r="F57" s="100"/>
      <c r="G57" s="100"/>
      <c r="H57" s="202"/>
      <c r="I57" s="100"/>
      <c r="J57" s="87"/>
      <c r="K57" s="268" t="s">
        <v>451</v>
      </c>
    </row>
    <row r="58" spans="1:11" s="65" customFormat="1" ht="17.25" x14ac:dyDescent="0.3">
      <c r="C58" s="65" t="s">
        <v>48</v>
      </c>
      <c r="D58" s="67">
        <v>3000</v>
      </c>
      <c r="E58" s="100">
        <v>3000</v>
      </c>
      <c r="F58" s="100">
        <v>3000</v>
      </c>
      <c r="G58" s="100">
        <v>2000</v>
      </c>
      <c r="H58" s="202">
        <v>2000</v>
      </c>
      <c r="I58" s="100">
        <f>H58-G58</f>
        <v>0</v>
      </c>
      <c r="J58" s="87">
        <f>I58/G58</f>
        <v>0</v>
      </c>
    </row>
    <row r="59" spans="1:11" s="65" customFormat="1" ht="18" thickBot="1" x14ac:dyDescent="0.35">
      <c r="C59" s="65" t="s">
        <v>27</v>
      </c>
      <c r="D59" s="90">
        <v>2509</v>
      </c>
      <c r="E59" s="103">
        <v>2509</v>
      </c>
      <c r="F59" s="103">
        <v>2509</v>
      </c>
      <c r="G59" s="103">
        <v>2510</v>
      </c>
      <c r="H59" s="205"/>
      <c r="I59" s="100">
        <f>H59-G59</f>
        <v>-2510</v>
      </c>
      <c r="J59" s="87">
        <f>I59/G59</f>
        <v>-1</v>
      </c>
    </row>
    <row r="60" spans="1:11" s="65" customFormat="1" ht="35.25" customHeight="1" thickBot="1" x14ac:dyDescent="0.35">
      <c r="A60" s="339" t="s">
        <v>90</v>
      </c>
      <c r="B60" s="340"/>
      <c r="C60" s="341"/>
      <c r="D60" s="68">
        <f>SUM(D6:D59)</f>
        <v>256215</v>
      </c>
      <c r="E60" s="68">
        <f t="shared" ref="E60:I60" si="24">SUM(E6:E59)</f>
        <v>298148</v>
      </c>
      <c r="F60" s="68">
        <f t="shared" si="24"/>
        <v>324970.8</v>
      </c>
      <c r="G60" s="68">
        <f t="shared" si="24"/>
        <v>323923</v>
      </c>
      <c r="H60" s="264">
        <f t="shared" si="24"/>
        <v>388799.36</v>
      </c>
      <c r="I60" s="68" t="e">
        <f t="shared" si="24"/>
        <v>#VALUE!</v>
      </c>
      <c r="J60" s="125" t="e">
        <f>I60/G60</f>
        <v>#VALUE!</v>
      </c>
    </row>
    <row r="61" spans="1:11" s="65" customFormat="1" ht="17.25" x14ac:dyDescent="0.3">
      <c r="I61" s="126"/>
      <c r="J61" s="126"/>
    </row>
    <row r="62" spans="1:11" s="65" customFormat="1" ht="17.25" x14ac:dyDescent="0.3">
      <c r="E62" s="69"/>
      <c r="F62" s="70"/>
      <c r="G62" s="70"/>
      <c r="H62" s="252">
        <v>0</v>
      </c>
      <c r="I62" s="127">
        <f>H62-G62</f>
        <v>0</v>
      </c>
      <c r="J62" s="128"/>
    </row>
    <row r="63" spans="1:11" s="65" customFormat="1" ht="17.25" x14ac:dyDescent="0.3">
      <c r="E63" s="71"/>
      <c r="F63" s="176"/>
      <c r="G63" s="176"/>
      <c r="H63" s="253">
        <v>0</v>
      </c>
      <c r="I63" s="131">
        <f>H63-G63</f>
        <v>0</v>
      </c>
      <c r="J63" s="132"/>
    </row>
    <row r="64" spans="1:11" s="65" customFormat="1" ht="18" thickBot="1" x14ac:dyDescent="0.35">
      <c r="E64" s="71"/>
      <c r="F64" s="177"/>
      <c r="G64" s="72"/>
      <c r="H64" s="254">
        <v>0</v>
      </c>
      <c r="I64" s="131">
        <f>H64-G64</f>
        <v>0</v>
      </c>
      <c r="J64" s="132"/>
    </row>
    <row r="65" spans="1:10" s="65" customFormat="1" ht="18.75" thickTop="1" thickBot="1" x14ac:dyDescent="0.35">
      <c r="E65" s="245"/>
      <c r="F65" s="246">
        <f>SUM(F62:F64)</f>
        <v>0</v>
      </c>
      <c r="G65" s="247"/>
      <c r="H65" s="246">
        <f>SUM(H62:H64)</f>
        <v>0</v>
      </c>
      <c r="I65" s="248">
        <f>H65-G65</f>
        <v>0</v>
      </c>
      <c r="J65" s="249" t="e">
        <f>I65/G65</f>
        <v>#DIV/0!</v>
      </c>
    </row>
    <row r="66" spans="1:10" s="65" customFormat="1" ht="18" thickTop="1" x14ac:dyDescent="0.3">
      <c r="E66" s="92"/>
      <c r="F66" s="93"/>
      <c r="G66" s="94"/>
      <c r="H66" s="93"/>
      <c r="I66" s="105"/>
      <c r="J66" s="106"/>
    </row>
    <row r="67" spans="1:10" s="65" customFormat="1" ht="18.75" hidden="1" x14ac:dyDescent="0.3">
      <c r="A67" s="303" t="s">
        <v>192</v>
      </c>
      <c r="B67" s="303"/>
      <c r="C67" s="303"/>
      <c r="D67" s="303"/>
      <c r="E67" s="303"/>
      <c r="F67" s="303"/>
      <c r="G67" s="303"/>
      <c r="H67" s="303"/>
      <c r="I67" s="303"/>
      <c r="J67" s="303"/>
    </row>
    <row r="68" spans="1:10" s="65" customFormat="1" ht="18" hidden="1" customHeight="1" thickBot="1" x14ac:dyDescent="0.35">
      <c r="D68" s="353" t="s">
        <v>200</v>
      </c>
      <c r="E68" s="354"/>
      <c r="F68" s="355"/>
      <c r="G68" s="353" t="s">
        <v>211</v>
      </c>
      <c r="H68" s="354"/>
      <c r="I68" s="355"/>
      <c r="J68" s="108" t="s">
        <v>208</v>
      </c>
    </row>
    <row r="69" spans="1:10" s="65" customFormat="1" ht="74.25" hidden="1" customHeight="1" thickBot="1" x14ac:dyDescent="0.35">
      <c r="D69" s="75" t="s">
        <v>204</v>
      </c>
      <c r="E69" s="75" t="s">
        <v>189</v>
      </c>
      <c r="F69" s="75" t="s">
        <v>205</v>
      </c>
      <c r="G69" s="75" t="s">
        <v>207</v>
      </c>
      <c r="H69" s="75" t="s">
        <v>189</v>
      </c>
      <c r="I69" s="75" t="s">
        <v>205</v>
      </c>
      <c r="J69" s="75" t="s">
        <v>201</v>
      </c>
    </row>
    <row r="70" spans="1:10" ht="17.25" hidden="1" x14ac:dyDescent="0.3">
      <c r="C70" s="76" t="s">
        <v>190</v>
      </c>
      <c r="D70" s="77"/>
      <c r="E70" s="77"/>
      <c r="F70" s="77"/>
      <c r="G70" s="77"/>
      <c r="H70" s="77"/>
      <c r="I70" s="77"/>
      <c r="J70" s="77"/>
    </row>
    <row r="71" spans="1:10" ht="17.25" hidden="1" x14ac:dyDescent="0.3">
      <c r="C71" s="78"/>
      <c r="D71" s="67"/>
      <c r="E71" s="67"/>
      <c r="F71" s="67"/>
      <c r="G71" s="67" t="s">
        <v>33</v>
      </c>
      <c r="H71" s="67" t="s">
        <v>33</v>
      </c>
      <c r="I71" s="67" t="s">
        <v>33</v>
      </c>
      <c r="J71" s="67" t="s">
        <v>33</v>
      </c>
    </row>
    <row r="72" spans="1:10" ht="17.25" hidden="1" x14ac:dyDescent="0.3">
      <c r="C72" s="78" t="s">
        <v>209</v>
      </c>
      <c r="D72" s="67">
        <v>31500</v>
      </c>
      <c r="E72" s="67">
        <v>31500</v>
      </c>
      <c r="F72" s="67">
        <v>0</v>
      </c>
      <c r="G72" s="67" t="s">
        <v>33</v>
      </c>
      <c r="H72" s="67" t="s">
        <v>33</v>
      </c>
      <c r="I72" s="67"/>
      <c r="J72" s="67"/>
    </row>
    <row r="73" spans="1:10" ht="17.25" hidden="1" x14ac:dyDescent="0.3">
      <c r="C73" s="78" t="s">
        <v>191</v>
      </c>
      <c r="D73" s="67">
        <v>2500</v>
      </c>
      <c r="E73" s="67">
        <v>-2500</v>
      </c>
      <c r="F73" s="67"/>
      <c r="G73" s="67" t="s">
        <v>33</v>
      </c>
      <c r="H73" s="67" t="s">
        <v>33</v>
      </c>
      <c r="I73" s="67"/>
      <c r="J73" s="67" t="s">
        <v>33</v>
      </c>
    </row>
    <row r="74" spans="1:10" ht="17.25" hidden="1" x14ac:dyDescent="0.3">
      <c r="C74" s="78" t="s">
        <v>210</v>
      </c>
      <c r="D74" s="67"/>
      <c r="E74" s="67"/>
      <c r="F74" s="67"/>
      <c r="G74" s="67">
        <v>32955</v>
      </c>
      <c r="H74" s="67">
        <v>0</v>
      </c>
      <c r="I74" s="67">
        <v>32955</v>
      </c>
      <c r="J74" s="67"/>
    </row>
    <row r="75" spans="1:10" ht="18" hidden="1" thickBot="1" x14ac:dyDescent="0.35">
      <c r="C75" s="79" t="s">
        <v>197</v>
      </c>
      <c r="D75" s="84">
        <f>SUM(D71:D74)</f>
        <v>34000</v>
      </c>
      <c r="E75" s="84">
        <f>SUM(E71:E74)</f>
        <v>29000</v>
      </c>
      <c r="F75" s="84">
        <f>SUM(F71:F74)</f>
        <v>0</v>
      </c>
      <c r="G75" s="84">
        <f>SUM(G71:G74)</f>
        <v>32955</v>
      </c>
      <c r="H75" s="84">
        <f>SUM(H72:H74)</f>
        <v>0</v>
      </c>
      <c r="I75" s="84">
        <f>SUM(I71:I74)</f>
        <v>32955</v>
      </c>
      <c r="J75" s="84">
        <f>SUM(J71:J74)</f>
        <v>0</v>
      </c>
    </row>
    <row r="76" spans="1:10" hidden="1" x14ac:dyDescent="0.25"/>
    <row r="77" spans="1:10" ht="19.5" thickBot="1" x14ac:dyDescent="0.35">
      <c r="C77" s="303"/>
      <c r="D77" s="303"/>
      <c r="E77" s="303"/>
      <c r="F77" s="303"/>
      <c r="G77" s="303"/>
      <c r="H77" s="303"/>
      <c r="I77" s="303"/>
      <c r="J77" s="303"/>
    </row>
    <row r="78" spans="1:10" ht="19.5" thickBot="1" x14ac:dyDescent="0.35">
      <c r="C78" s="22"/>
      <c r="D78" s="317"/>
      <c r="E78" s="318"/>
      <c r="F78" s="319"/>
      <c r="G78" s="323"/>
      <c r="H78" s="324"/>
      <c r="I78" s="324"/>
      <c r="J78" s="325"/>
    </row>
    <row r="79" spans="1:10" ht="19.5" thickBot="1" x14ac:dyDescent="0.35">
      <c r="C79" s="22"/>
      <c r="D79" s="320"/>
      <c r="E79" s="321"/>
      <c r="F79" s="322"/>
      <c r="G79" s="356"/>
      <c r="H79" s="327"/>
      <c r="I79" s="327"/>
      <c r="J79" s="328"/>
    </row>
    <row r="80" spans="1:10" ht="18" thickBot="1" x14ac:dyDescent="0.35">
      <c r="C80" s="65"/>
      <c r="D80" s="75"/>
      <c r="E80" s="75"/>
      <c r="F80" s="75"/>
      <c r="G80" s="193"/>
      <c r="H80" s="313"/>
      <c r="I80" s="314"/>
      <c r="J80" s="193"/>
    </row>
    <row r="81" spans="3:10" ht="17.25" x14ac:dyDescent="0.3">
      <c r="C81" s="81"/>
      <c r="D81" s="82"/>
      <c r="E81" s="82"/>
      <c r="F81" s="82"/>
      <c r="G81" s="206"/>
      <c r="H81" s="357"/>
      <c r="I81" s="352"/>
      <c r="J81" s="209"/>
    </row>
    <row r="82" spans="3:10" ht="17.25" x14ac:dyDescent="0.3">
      <c r="C82" s="83"/>
      <c r="D82" s="67"/>
      <c r="E82" s="67"/>
      <c r="F82" s="67"/>
      <c r="G82" s="201"/>
      <c r="H82" s="335"/>
      <c r="I82" s="336"/>
      <c r="J82" s="210"/>
    </row>
    <row r="83" spans="3:10" ht="17.25" x14ac:dyDescent="0.3">
      <c r="C83" s="78"/>
      <c r="D83" s="67"/>
      <c r="E83" s="67"/>
      <c r="F83" s="67"/>
      <c r="G83" s="201"/>
      <c r="H83" s="335"/>
      <c r="I83" s="336"/>
      <c r="J83" s="201"/>
    </row>
    <row r="84" spans="3:10" ht="17.25" x14ac:dyDescent="0.3">
      <c r="C84" s="78"/>
      <c r="D84" s="67"/>
      <c r="E84" s="67"/>
      <c r="F84" s="67"/>
      <c r="G84" s="201"/>
      <c r="H84" s="335"/>
      <c r="I84" s="336"/>
      <c r="J84" s="201"/>
    </row>
    <row r="85" spans="3:10" ht="17.25" x14ac:dyDescent="0.3">
      <c r="C85" s="83"/>
      <c r="D85" s="67"/>
      <c r="E85" s="67"/>
      <c r="F85" s="67"/>
      <c r="G85" s="201"/>
      <c r="H85" s="335"/>
      <c r="I85" s="336"/>
      <c r="J85" s="201"/>
    </row>
    <row r="86" spans="3:10" ht="17.25" x14ac:dyDescent="0.3">
      <c r="C86" s="83"/>
      <c r="D86" s="67"/>
      <c r="E86" s="67"/>
      <c r="F86" s="67"/>
      <c r="G86" s="201"/>
      <c r="H86" s="335"/>
      <c r="I86" s="336"/>
      <c r="J86" s="201"/>
    </row>
    <row r="87" spans="3:10" ht="17.25" x14ac:dyDescent="0.3">
      <c r="C87" s="256"/>
      <c r="D87" s="67"/>
      <c r="E87" s="67"/>
      <c r="F87" s="67"/>
      <c r="G87" s="201"/>
      <c r="H87" s="335"/>
      <c r="I87" s="336"/>
      <c r="J87" s="201"/>
    </row>
    <row r="88" spans="3:10" ht="18" thickBot="1" x14ac:dyDescent="0.35">
      <c r="C88" s="83"/>
      <c r="D88" s="67"/>
      <c r="E88" s="67"/>
      <c r="F88" s="67"/>
      <c r="G88" s="201"/>
      <c r="H88" s="332"/>
      <c r="I88" s="333"/>
      <c r="J88" s="201"/>
    </row>
    <row r="89" spans="3:10" ht="18" thickBot="1" x14ac:dyDescent="0.35">
      <c r="C89" s="79"/>
      <c r="D89" s="84"/>
      <c r="E89" s="84"/>
      <c r="F89" s="84"/>
      <c r="G89" s="214"/>
      <c r="H89" s="334"/>
      <c r="I89" s="331"/>
      <c r="J89" s="214"/>
    </row>
    <row r="92" spans="3:10" x14ac:dyDescent="0.25">
      <c r="C92" s="167"/>
    </row>
    <row r="93" spans="3:10" x14ac:dyDescent="0.25">
      <c r="C93" s="167"/>
    </row>
    <row r="94" spans="3:10" x14ac:dyDescent="0.25">
      <c r="C94" s="167"/>
    </row>
    <row r="95" spans="3:10" x14ac:dyDescent="0.25">
      <c r="C95" s="167"/>
    </row>
    <row r="96" spans="3:10" x14ac:dyDescent="0.25">
      <c r="C96" s="167"/>
    </row>
    <row r="97" spans="2:3" x14ac:dyDescent="0.25">
      <c r="C97" s="167"/>
    </row>
    <row r="98" spans="2:3" x14ac:dyDescent="0.25">
      <c r="C98" s="167"/>
    </row>
    <row r="99" spans="2:3" x14ac:dyDescent="0.25">
      <c r="B99" s="167"/>
      <c r="C99" s="167"/>
    </row>
    <row r="100" spans="2:3" x14ac:dyDescent="0.25">
      <c r="C100" s="167"/>
    </row>
    <row r="101" spans="2:3" x14ac:dyDescent="0.25">
      <c r="C101" s="167"/>
    </row>
    <row r="102" spans="2:3" x14ac:dyDescent="0.25">
      <c r="C102" s="167"/>
    </row>
    <row r="103" spans="2:3" x14ac:dyDescent="0.25">
      <c r="C103" s="167"/>
    </row>
    <row r="104" spans="2:3" x14ac:dyDescent="0.25">
      <c r="C104" s="167"/>
    </row>
    <row r="106" spans="2:3" x14ac:dyDescent="0.25">
      <c r="C106" s="167"/>
    </row>
    <row r="107" spans="2:3" x14ac:dyDescent="0.25">
      <c r="C107" s="167"/>
    </row>
    <row r="108" spans="2:3" x14ac:dyDescent="0.25">
      <c r="C108" s="167"/>
    </row>
    <row r="109" spans="2:3" x14ac:dyDescent="0.25">
      <c r="C109" s="167"/>
    </row>
    <row r="110" spans="2:3" x14ac:dyDescent="0.25">
      <c r="C110" s="174"/>
    </row>
    <row r="111" spans="2:3" x14ac:dyDescent="0.25">
      <c r="C111" s="167"/>
    </row>
    <row r="112" spans="2:3" x14ac:dyDescent="0.25">
      <c r="C112" s="167"/>
    </row>
    <row r="113" spans="3:3" x14ac:dyDescent="0.25">
      <c r="C113" s="167"/>
    </row>
    <row r="114" spans="3:3" x14ac:dyDescent="0.25">
      <c r="C114" s="167"/>
    </row>
    <row r="115" spans="3:3" x14ac:dyDescent="0.25">
      <c r="C115" s="167"/>
    </row>
  </sheetData>
  <sheetProtection algorithmName="SHA-512" hashValue="FvV+WJMbZqrtxVNnoneckwtWdBTtLZsRAdPnQEoeKouIiJX6IZUKjNQDL8KdSCsv59GKyXs1DsAtZnmjw10MhA==" saltValue="TNkak/pbzwe2zXEHexyyMQ==" spinCount="100000" sheet="1" objects="1" scenarios="1"/>
  <mergeCells count="31">
    <mergeCell ref="H85:I85"/>
    <mergeCell ref="H86:I86"/>
    <mergeCell ref="H87:I87"/>
    <mergeCell ref="H88:I88"/>
    <mergeCell ref="H89:I89"/>
    <mergeCell ref="H80:I80"/>
    <mergeCell ref="H81:I81"/>
    <mergeCell ref="H82:I82"/>
    <mergeCell ref="H83:I83"/>
    <mergeCell ref="H84:I84"/>
    <mergeCell ref="C77:J77"/>
    <mergeCell ref="D78:F79"/>
    <mergeCell ref="G78:J78"/>
    <mergeCell ref="D68:F68"/>
    <mergeCell ref="G68:I68"/>
    <mergeCell ref="G79:J79"/>
    <mergeCell ref="B50:C50"/>
    <mergeCell ref="B54:C54"/>
    <mergeCell ref="B57:C57"/>
    <mergeCell ref="A60:C60"/>
    <mergeCell ref="A67:J67"/>
    <mergeCell ref="B45:C45"/>
    <mergeCell ref="A1:J1"/>
    <mergeCell ref="A2:J2"/>
    <mergeCell ref="A4:C4"/>
    <mergeCell ref="B5:C5"/>
    <mergeCell ref="B32:C32"/>
    <mergeCell ref="B13:C13"/>
    <mergeCell ref="B16:C16"/>
    <mergeCell ref="B20:C20"/>
    <mergeCell ref="B28:C28"/>
  </mergeCells>
  <pageMargins left="0.25" right="0.25" top="0.25" bottom="0.25" header="0.3" footer="0.3"/>
  <pageSetup paperSize="3" orientation="landscape" r:id="rId1"/>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Overall Budget</vt:lpstr>
      <vt:lpstr>ADMIN</vt:lpstr>
      <vt:lpstr>CEO</vt:lpstr>
      <vt:lpstr>POLICE</vt:lpstr>
      <vt:lpstr>ACO</vt:lpstr>
      <vt:lpstr>FIRE</vt:lpstr>
      <vt:lpstr>EMS</vt:lpstr>
      <vt:lpstr>PUBLIC WORKS</vt:lpstr>
      <vt:lpstr>TRANSFER</vt:lpstr>
      <vt:lpstr>INSURANCES</vt:lpstr>
      <vt:lpstr>BOARD &amp; COMMITTEES</vt:lpstr>
      <vt:lpstr>PROFESSIONAL SERVICES</vt:lpstr>
      <vt:lpstr>STORMWATER</vt:lpstr>
      <vt:lpstr>DISPATCH &amp; E911</vt:lpstr>
      <vt:lpstr>UTILITIES</vt:lpstr>
      <vt:lpstr>ORGANIZATIONS</vt:lpstr>
      <vt:lpstr>NON PROFIT</vt:lpstr>
      <vt:lpstr>GENERAL ASSISTANCE</vt:lpstr>
      <vt:lpstr>CEO!Print_Area</vt:lpstr>
      <vt:lpstr>EMS!Print_Area</vt:lpstr>
      <vt:lpstr>FIRE!Print_Area</vt:lpstr>
      <vt:lpstr>POLICE!Print_Area</vt:lpstr>
      <vt:lpstr>TRANSFER!Print_Area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Ward</dc:creator>
  <cp:lastModifiedBy>Thomas Williams</cp:lastModifiedBy>
  <cp:lastPrinted>2026-04-07T12:51:17Z</cp:lastPrinted>
  <dcterms:created xsi:type="dcterms:W3CDTF">2019-01-03T19:13:38Z</dcterms:created>
  <dcterms:modified xsi:type="dcterms:W3CDTF">2026-06-01T18:23:49Z</dcterms:modified>
</cp:coreProperties>
</file>